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975" windowHeight="117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4" i="1"/>
  <c r="I5"/>
  <c r="I6"/>
  <c r="I7"/>
  <c r="I8"/>
  <c r="I9"/>
  <c r="I10"/>
  <c r="I11"/>
  <c r="I18"/>
  <c r="I19"/>
  <c r="I20"/>
  <c r="I21"/>
  <c r="I22"/>
  <c r="I23"/>
  <c r="I24"/>
  <c r="I31"/>
  <c r="I32"/>
  <c r="I33"/>
  <c r="I34"/>
  <c r="I41"/>
  <c r="I42"/>
  <c r="I43"/>
  <c r="I44"/>
  <c r="I63"/>
  <c r="I64"/>
  <c r="I65"/>
  <c r="I72"/>
  <c r="I73"/>
  <c r="I74"/>
  <c r="I81"/>
  <c r="I82"/>
  <c r="I83"/>
  <c r="I54"/>
  <c r="I55"/>
  <c r="I56"/>
  <c r="I53"/>
  <c r="E83"/>
  <c r="E82"/>
  <c r="E75"/>
  <c r="E65"/>
  <c r="E64"/>
  <c r="E57"/>
  <c r="E46"/>
  <c r="D46"/>
  <c r="D57" s="1"/>
  <c r="E35"/>
  <c r="E25"/>
  <c r="D18"/>
  <c r="H18" s="1"/>
  <c r="D25"/>
  <c r="D19"/>
  <c r="D20" s="1"/>
  <c r="D21" s="1"/>
  <c r="D22" s="1"/>
  <c r="D23" s="1"/>
  <c r="D24" s="1"/>
  <c r="H4"/>
  <c r="E12"/>
  <c r="D5"/>
  <c r="D6" s="1"/>
  <c r="D7" s="1"/>
  <c r="D8" s="1"/>
  <c r="D9" s="1"/>
  <c r="D10" s="1"/>
  <c r="D11" s="1"/>
  <c r="D13" s="1"/>
  <c r="E84" l="1"/>
  <c r="D14"/>
  <c r="E66"/>
  <c r="F10"/>
  <c r="G10" s="1"/>
  <c r="F8"/>
  <c r="G8" s="1"/>
  <c r="F6"/>
  <c r="G6" s="1"/>
  <c r="F11"/>
  <c r="G11" s="1"/>
  <c r="F9"/>
  <c r="G9" s="1"/>
  <c r="F7"/>
  <c r="G7" s="1"/>
  <c r="F5"/>
  <c r="G5" s="1"/>
  <c r="H5" s="1"/>
  <c r="D26"/>
  <c r="D27" s="1"/>
  <c r="H6" l="1"/>
  <c r="H7" s="1"/>
  <c r="D72"/>
  <c r="D63"/>
  <c r="F24"/>
  <c r="G24" s="1"/>
  <c r="F22"/>
  <c r="G22" s="1"/>
  <c r="F20"/>
  <c r="G20" s="1"/>
  <c r="F23"/>
  <c r="G23" s="1"/>
  <c r="F21"/>
  <c r="G21" s="1"/>
  <c r="F19"/>
  <c r="G19" s="1"/>
  <c r="H19" s="1"/>
  <c r="H20" s="1"/>
  <c r="H21" s="1"/>
  <c r="H8" l="1"/>
  <c r="D75"/>
  <c r="D64"/>
  <c r="D65" s="1"/>
  <c r="H63"/>
  <c r="D73"/>
  <c r="D74" s="1"/>
  <c r="D76" s="1"/>
  <c r="D77" s="1"/>
  <c r="D81"/>
  <c r="H72"/>
  <c r="H9"/>
  <c r="D31"/>
  <c r="H22"/>
  <c r="D41"/>
  <c r="F74" l="1"/>
  <c r="G74" s="1"/>
  <c r="F73"/>
  <c r="G73" s="1"/>
  <c r="H73" s="1"/>
  <c r="H81"/>
  <c r="D82"/>
  <c r="D83" s="1"/>
  <c r="H10"/>
  <c r="H11" s="1"/>
  <c r="D53"/>
  <c r="H23"/>
  <c r="H24" s="1"/>
  <c r="D35"/>
  <c r="H41"/>
  <c r="D42"/>
  <c r="D43" s="1"/>
  <c r="D44" s="1"/>
  <c r="D45" s="1"/>
  <c r="D47" s="1"/>
  <c r="D48" s="1"/>
  <c r="H31"/>
  <c r="D32"/>
  <c r="D33" s="1"/>
  <c r="D34" s="1"/>
  <c r="H74" l="1"/>
  <c r="F44"/>
  <c r="G44" s="1"/>
  <c r="F42"/>
  <c r="G42" s="1"/>
  <c r="H42" s="1"/>
  <c r="F45"/>
  <c r="G45" s="1"/>
  <c r="F43"/>
  <c r="G43" s="1"/>
  <c r="H53"/>
  <c r="D54"/>
  <c r="D55" s="1"/>
  <c r="D56" s="1"/>
  <c r="D58" s="1"/>
  <c r="D59" s="1"/>
  <c r="D36"/>
  <c r="D37" s="1"/>
  <c r="H43" l="1"/>
  <c r="H44" s="1"/>
  <c r="H45" s="1"/>
  <c r="F34"/>
  <c r="G34" s="1"/>
  <c r="F32"/>
  <c r="G32" s="1"/>
  <c r="H32" s="1"/>
  <c r="F33"/>
  <c r="G33" s="1"/>
  <c r="F55"/>
  <c r="G55" s="1"/>
  <c r="F54"/>
  <c r="G54" s="1"/>
  <c r="H54" s="1"/>
  <c r="F56"/>
  <c r="G56" s="1"/>
  <c r="H55" l="1"/>
  <c r="H56" s="1"/>
  <c r="D66"/>
  <c r="D67" s="1"/>
  <c r="D68" s="1"/>
  <c r="H33"/>
  <c r="H34" s="1"/>
  <c r="F64" l="1"/>
  <c r="G64" s="1"/>
  <c r="H64" s="1"/>
  <c r="F65"/>
  <c r="G65" s="1"/>
  <c r="D84" l="1"/>
  <c r="D85" s="1"/>
  <c r="D86" s="1"/>
  <c r="H65"/>
  <c r="F83" l="1"/>
  <c r="G83" s="1"/>
  <c r="F82"/>
  <c r="G82" s="1"/>
  <c r="H82" s="1"/>
  <c r="H83" s="1"/>
</calcChain>
</file>

<file path=xl/sharedStrings.xml><?xml version="1.0" encoding="utf-8"?>
<sst xmlns="http://schemas.openxmlformats.org/spreadsheetml/2006/main" count="152" uniqueCount="40">
  <si>
    <t>0271</t>
  </si>
  <si>
    <t>FROM</t>
  </si>
  <si>
    <t>TO</t>
  </si>
  <si>
    <t>dGrv</t>
  </si>
  <si>
    <t>GRV</t>
  </si>
  <si>
    <t>9015</t>
  </si>
  <si>
    <t>9505</t>
  </si>
  <si>
    <t>9009</t>
  </si>
  <si>
    <t>9502</t>
  </si>
  <si>
    <t>9008</t>
  </si>
  <si>
    <t>9139</t>
  </si>
  <si>
    <t>N/S Traverse (3)</t>
  </si>
  <si>
    <t>9501</t>
  </si>
  <si>
    <t>9014</t>
  </si>
  <si>
    <t>9012</t>
  </si>
  <si>
    <t>9504</t>
  </si>
  <si>
    <t>9011</t>
  </si>
  <si>
    <t>9503</t>
  </si>
  <si>
    <t>9004</t>
  </si>
  <si>
    <t>9005</t>
  </si>
  <si>
    <t>9007</t>
  </si>
  <si>
    <t>Misclose</t>
  </si>
  <si>
    <t>Adjust Rate/Mgal</t>
  </si>
  <si>
    <t>9001</t>
  </si>
  <si>
    <t>9003</t>
  </si>
  <si>
    <t>Adj Value</t>
  </si>
  <si>
    <t>Adj dGrv</t>
  </si>
  <si>
    <t>Abs Value</t>
  </si>
  <si>
    <t>9000</t>
  </si>
  <si>
    <t>9013</t>
  </si>
  <si>
    <t>9002</t>
  </si>
  <si>
    <t>GRAVITY NETWORK ADJUSTMENT</t>
  </si>
  <si>
    <t>Northern Traverse (1)</t>
  </si>
  <si>
    <t>Southern Traverse (2)</t>
  </si>
  <si>
    <t>South-East Corner Traverse (4)</t>
  </si>
  <si>
    <t>North-East Corner Traverse (5)</t>
  </si>
  <si>
    <t>North Central Traverse (6)</t>
  </si>
  <si>
    <t>Targa Traverse (7)</t>
  </si>
  <si>
    <t>Georgetown Traverse (8)</t>
  </si>
  <si>
    <t>Summary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</si>
</sst>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1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2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65" fontId="0" fillId="0" borderId="0" xfId="0" applyNumberFormat="1"/>
    <xf numFmtId="2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"/>
  <sheetViews>
    <sheetView tabSelected="1" topLeftCell="A32" workbookViewId="0">
      <selection activeCell="J46" sqref="J46"/>
    </sheetView>
  </sheetViews>
  <sheetFormatPr defaultRowHeight="15"/>
  <cols>
    <col min="1" max="1" width="9.5703125" style="10" bestFit="1" customWidth="1"/>
    <col min="2" max="2" width="10.140625" style="8" customWidth="1"/>
    <col min="3" max="3" width="9.140625" style="5"/>
    <col min="4" max="4" width="13.42578125" style="4" bestFit="1" customWidth="1"/>
    <col min="5" max="5" width="9.85546875" customWidth="1"/>
    <col min="6" max="6" width="14.140625" customWidth="1"/>
    <col min="8" max="8" width="10.5703125" style="10" bestFit="1" customWidth="1"/>
    <col min="9" max="9" width="7.85546875" style="3" customWidth="1"/>
    <col min="11" max="11" width="9.140625" style="1"/>
  </cols>
  <sheetData>
    <row r="1" spans="1:9" ht="18.75">
      <c r="A1" s="12" t="s">
        <v>31</v>
      </c>
      <c r="B1" s="13"/>
      <c r="C1" s="14"/>
      <c r="D1" s="15"/>
    </row>
    <row r="2" spans="1:9">
      <c r="A2" s="9" t="s">
        <v>32</v>
      </c>
      <c r="E2" s="11"/>
    </row>
    <row r="3" spans="1:9">
      <c r="A3" s="10" t="s">
        <v>1</v>
      </c>
      <c r="B3" s="8" t="s">
        <v>2</v>
      </c>
      <c r="C3" s="5" t="s">
        <v>3</v>
      </c>
      <c r="D3" s="4" t="s">
        <v>4</v>
      </c>
      <c r="E3" t="s">
        <v>27</v>
      </c>
      <c r="G3" t="s">
        <v>26</v>
      </c>
      <c r="H3" s="10" t="s">
        <v>25</v>
      </c>
    </row>
    <row r="4" spans="1:9">
      <c r="B4" s="8" t="s">
        <v>0</v>
      </c>
      <c r="D4" s="4">
        <v>980275.39</v>
      </c>
      <c r="H4" s="10">
        <f>D4</f>
        <v>980275.39</v>
      </c>
      <c r="I4" s="2" t="str">
        <f t="shared" ref="I4:I45" si="0">B4</f>
        <v>0271</v>
      </c>
    </row>
    <row r="5" spans="1:9">
      <c r="A5" s="10" t="s">
        <v>0</v>
      </c>
      <c r="B5" s="8">
        <v>9000</v>
      </c>
      <c r="C5" s="5">
        <v>3.9910000000000001</v>
      </c>
      <c r="D5" s="4">
        <f>D4+C5</f>
        <v>980279.38100000005</v>
      </c>
      <c r="E5">
        <v>3.9910000000000001</v>
      </c>
      <c r="F5">
        <f>E5*D14</f>
        <v>5.4692131733665968E-4</v>
      </c>
      <c r="G5" s="4">
        <f>C5+F5</f>
        <v>3.9915469213173367</v>
      </c>
      <c r="H5" s="10">
        <f>H4+G5</f>
        <v>980279.38154692133</v>
      </c>
      <c r="I5" s="2">
        <f t="shared" si="0"/>
        <v>9000</v>
      </c>
    </row>
    <row r="6" spans="1:9">
      <c r="A6" s="10">
        <v>9000</v>
      </c>
      <c r="B6" s="8">
        <v>9500</v>
      </c>
      <c r="C6" s="5">
        <v>-33.853000000000002</v>
      </c>
      <c r="D6" s="4">
        <f t="shared" ref="D6:D11" si="1">D5+C6</f>
        <v>980245.52800000005</v>
      </c>
      <c r="E6">
        <v>33.853000000000002</v>
      </c>
      <c r="F6">
        <f>E6*D14</f>
        <v>4.6391699713851011E-3</v>
      </c>
      <c r="G6" s="4">
        <f t="shared" ref="G6:G11" si="2">C6+F6</f>
        <v>-33.848360830028618</v>
      </c>
      <c r="H6" s="10">
        <f t="shared" ref="H6:H11" si="3">H5+G6</f>
        <v>980245.53318609134</v>
      </c>
      <c r="I6" s="2">
        <f t="shared" si="0"/>
        <v>9500</v>
      </c>
    </row>
    <row r="7" spans="1:9">
      <c r="A7" s="10">
        <v>9500</v>
      </c>
      <c r="B7" s="8">
        <v>9001</v>
      </c>
      <c r="C7" s="5">
        <v>-6.6070000000000002</v>
      </c>
      <c r="D7" s="4">
        <f t="shared" si="1"/>
        <v>980238.92100000009</v>
      </c>
      <c r="E7">
        <v>6.6070000000000002</v>
      </c>
      <c r="F7">
        <f>D14*E7</f>
        <v>9.0541446846487356E-4</v>
      </c>
      <c r="G7" s="4">
        <f t="shared" si="2"/>
        <v>-6.6060945855315349</v>
      </c>
      <c r="H7" s="10">
        <f t="shared" si="3"/>
        <v>980238.92709150584</v>
      </c>
      <c r="I7" s="2">
        <f t="shared" si="0"/>
        <v>9001</v>
      </c>
    </row>
    <row r="8" spans="1:9">
      <c r="A8" s="10">
        <v>9001</v>
      </c>
      <c r="B8" s="8">
        <v>9501</v>
      </c>
      <c r="C8" s="5">
        <v>3.5000000000000003E-2</v>
      </c>
      <c r="D8" s="4">
        <f t="shared" si="1"/>
        <v>980238.95600000012</v>
      </c>
      <c r="E8">
        <v>3.5000000000000003E-2</v>
      </c>
      <c r="F8">
        <f>E8*D14</f>
        <v>4.7963533216695286E-6</v>
      </c>
      <c r="G8" s="4">
        <f t="shared" si="2"/>
        <v>3.5004796353321675E-2</v>
      </c>
      <c r="H8" s="10">
        <f t="shared" si="3"/>
        <v>980238.96209630219</v>
      </c>
      <c r="I8" s="2">
        <f t="shared" si="0"/>
        <v>9501</v>
      </c>
    </row>
    <row r="9" spans="1:9">
      <c r="A9" s="10">
        <v>9501</v>
      </c>
      <c r="B9" s="8">
        <v>9004</v>
      </c>
      <c r="C9" s="5">
        <v>5.7889999999999997</v>
      </c>
      <c r="D9" s="4">
        <f t="shared" si="1"/>
        <v>980244.74500000011</v>
      </c>
      <c r="E9">
        <v>5.7889999999999997</v>
      </c>
      <c r="F9">
        <f>E9*D14</f>
        <v>7.9331683940413991E-4</v>
      </c>
      <c r="G9" s="4">
        <f t="shared" si="2"/>
        <v>5.789793316839404</v>
      </c>
      <c r="H9" s="10">
        <f t="shared" si="3"/>
        <v>980244.75188961904</v>
      </c>
      <c r="I9" s="2">
        <f t="shared" si="0"/>
        <v>9004</v>
      </c>
    </row>
    <row r="10" spans="1:9">
      <c r="A10" s="10">
        <v>9004</v>
      </c>
      <c r="B10" s="8">
        <v>9006</v>
      </c>
      <c r="C10" s="5">
        <v>-84.756</v>
      </c>
      <c r="D10" s="4">
        <f t="shared" si="1"/>
        <v>980159.98900000006</v>
      </c>
      <c r="E10">
        <v>84.756</v>
      </c>
      <c r="F10">
        <f>E10*D14</f>
        <v>1.161484920375493E-2</v>
      </c>
      <c r="G10" s="4">
        <f t="shared" si="2"/>
        <v>-84.744385150796248</v>
      </c>
      <c r="H10" s="10">
        <f t="shared" si="3"/>
        <v>980160.0075044682</v>
      </c>
      <c r="I10" s="2">
        <f t="shared" si="0"/>
        <v>9006</v>
      </c>
    </row>
    <row r="11" spans="1:9">
      <c r="A11" s="10">
        <v>9006</v>
      </c>
      <c r="B11" s="8">
        <v>9139</v>
      </c>
      <c r="C11" s="5">
        <v>142.26300000000001</v>
      </c>
      <c r="D11" s="4">
        <f t="shared" si="1"/>
        <v>980302.25200000009</v>
      </c>
      <c r="E11">
        <v>142.26300000000001</v>
      </c>
      <c r="F11">
        <f>D14*E11</f>
        <v>1.949553178859063E-2</v>
      </c>
      <c r="G11" s="4">
        <f t="shared" si="2"/>
        <v>142.28249553178858</v>
      </c>
      <c r="H11" s="10">
        <f t="shared" si="3"/>
        <v>980302.29</v>
      </c>
      <c r="I11" s="2">
        <f t="shared" si="0"/>
        <v>9139</v>
      </c>
    </row>
    <row r="12" spans="1:9" ht="15.75" thickBot="1">
      <c r="D12" s="4">
        <v>980302.29</v>
      </c>
      <c r="E12" s="6">
        <f>SUM(E5:E11)</f>
        <v>277.29399999999998</v>
      </c>
      <c r="I12" s="2"/>
    </row>
    <row r="13" spans="1:9">
      <c r="D13" s="4">
        <f>D12-D11</f>
        <v>3.7999999942258E-2</v>
      </c>
      <c r="E13" t="s">
        <v>21</v>
      </c>
      <c r="I13" s="2"/>
    </row>
    <row r="14" spans="1:9">
      <c r="D14" s="16">
        <f>D13/E12</f>
        <v>1.3703866633341509E-4</v>
      </c>
      <c r="E14" t="s">
        <v>22</v>
      </c>
      <c r="I14" s="2"/>
    </row>
    <row r="15" spans="1:9">
      <c r="D15" s="16"/>
      <c r="I15" s="2"/>
    </row>
    <row r="16" spans="1:9">
      <c r="A16" s="9" t="s">
        <v>33</v>
      </c>
      <c r="I16" s="2"/>
    </row>
    <row r="17" spans="1:9">
      <c r="A17" s="10" t="s">
        <v>1</v>
      </c>
      <c r="B17" s="8" t="s">
        <v>2</v>
      </c>
      <c r="C17" s="5" t="s">
        <v>3</v>
      </c>
      <c r="D17" s="4" t="s">
        <v>4</v>
      </c>
      <c r="E17" t="s">
        <v>27</v>
      </c>
      <c r="G17" t="s">
        <v>26</v>
      </c>
      <c r="H17" s="10" t="s">
        <v>25</v>
      </c>
      <c r="I17" s="2"/>
    </row>
    <row r="18" spans="1:9">
      <c r="B18" s="8" t="s">
        <v>0</v>
      </c>
      <c r="D18" s="4">
        <f>D4</f>
        <v>980275.39</v>
      </c>
      <c r="H18" s="10">
        <f>D18</f>
        <v>980275.39</v>
      </c>
      <c r="I18" s="2" t="str">
        <f t="shared" si="0"/>
        <v>0271</v>
      </c>
    </row>
    <row r="19" spans="1:9">
      <c r="A19" s="10" t="s">
        <v>0</v>
      </c>
      <c r="B19" s="8" t="s">
        <v>5</v>
      </c>
      <c r="C19" s="5">
        <v>-49.308999999999997</v>
      </c>
      <c r="D19" s="4">
        <f>D18+C19</f>
        <v>980226.08100000001</v>
      </c>
      <c r="E19">
        <v>49.308999999999997</v>
      </c>
      <c r="F19">
        <f>E19*D27</f>
        <v>3.9114466613562587E-3</v>
      </c>
      <c r="G19" s="4">
        <f>C19+F19</f>
        <v>-49.305088553338642</v>
      </c>
      <c r="H19" s="10">
        <f>H18+G19</f>
        <v>980226.08491144667</v>
      </c>
      <c r="I19" s="2" t="str">
        <f t="shared" si="0"/>
        <v>9015</v>
      </c>
    </row>
    <row r="20" spans="1:9">
      <c r="A20" s="10" t="s">
        <v>5</v>
      </c>
      <c r="B20" s="8" t="s">
        <v>6</v>
      </c>
      <c r="C20" s="5">
        <v>57.366</v>
      </c>
      <c r="D20" s="4">
        <f t="shared" ref="D20:D24" si="4">D19+C20</f>
        <v>980283.44700000004</v>
      </c>
      <c r="E20">
        <v>57.366</v>
      </c>
      <c r="F20">
        <f>E20*D27</f>
        <v>4.5505698589580635E-3</v>
      </c>
      <c r="G20" s="4">
        <f t="shared" ref="G20:G24" si="5">C20+F20</f>
        <v>57.370550569858956</v>
      </c>
      <c r="H20" s="10">
        <f t="shared" ref="H20:H24" si="6">H19+G20</f>
        <v>980283.45546201651</v>
      </c>
      <c r="I20" s="2" t="str">
        <f t="shared" si="0"/>
        <v>9505</v>
      </c>
    </row>
    <row r="21" spans="1:9">
      <c r="A21" s="10" t="s">
        <v>6</v>
      </c>
      <c r="B21" s="8" t="s">
        <v>7</v>
      </c>
      <c r="C21" s="5">
        <v>-12.885</v>
      </c>
      <c r="D21" s="4">
        <f t="shared" si="4"/>
        <v>980270.56200000003</v>
      </c>
      <c r="E21">
        <v>12.885</v>
      </c>
      <c r="F21">
        <f>E21*D27</f>
        <v>1.0221052998757914E-3</v>
      </c>
      <c r="G21" s="4">
        <f t="shared" si="5"/>
        <v>-12.883977894700124</v>
      </c>
      <c r="H21" s="10">
        <f t="shared" si="6"/>
        <v>980270.57148412184</v>
      </c>
      <c r="I21" s="2" t="str">
        <f t="shared" si="0"/>
        <v>9009</v>
      </c>
    </row>
    <row r="22" spans="1:9">
      <c r="A22" s="10" t="s">
        <v>7</v>
      </c>
      <c r="B22" s="8" t="s">
        <v>8</v>
      </c>
      <c r="C22" s="5">
        <v>8.5340000000000007</v>
      </c>
      <c r="D22" s="4">
        <f t="shared" si="4"/>
        <v>980279.09600000002</v>
      </c>
      <c r="E22">
        <v>8.5340000000000007</v>
      </c>
      <c r="F22">
        <f>E23*D27</f>
        <v>8.701975273292535E-5</v>
      </c>
      <c r="G22" s="4">
        <f t="shared" si="5"/>
        <v>8.5340870197527341</v>
      </c>
      <c r="H22" s="10">
        <f t="shared" si="6"/>
        <v>980279.10557114158</v>
      </c>
      <c r="I22" s="2" t="str">
        <f t="shared" si="0"/>
        <v>9502</v>
      </c>
    </row>
    <row r="23" spans="1:9">
      <c r="A23" s="10" t="s">
        <v>8</v>
      </c>
      <c r="B23" s="8" t="s">
        <v>9</v>
      </c>
      <c r="C23" s="5">
        <v>1.097</v>
      </c>
      <c r="D23" s="4">
        <f t="shared" si="4"/>
        <v>980280.19299999997</v>
      </c>
      <c r="E23">
        <v>1.097</v>
      </c>
      <c r="F23">
        <f>E23*D27</f>
        <v>8.701975273292535E-5</v>
      </c>
      <c r="G23" s="4">
        <f t="shared" si="5"/>
        <v>1.0970870197527329</v>
      </c>
      <c r="H23" s="10">
        <f t="shared" si="6"/>
        <v>980280.20265816129</v>
      </c>
      <c r="I23" s="2" t="str">
        <f t="shared" si="0"/>
        <v>9008</v>
      </c>
    </row>
    <row r="24" spans="1:9">
      <c r="A24" s="10" t="s">
        <v>9</v>
      </c>
      <c r="B24" s="8" t="s">
        <v>10</v>
      </c>
      <c r="C24" s="5">
        <v>22.085000000000001</v>
      </c>
      <c r="D24" s="4">
        <f t="shared" si="4"/>
        <v>980302.27799999993</v>
      </c>
      <c r="E24">
        <v>22.085000000000001</v>
      </c>
      <c r="F24">
        <f>E24*D27</f>
        <v>1.7518972097599421E-3</v>
      </c>
      <c r="G24" s="4">
        <f t="shared" si="5"/>
        <v>22.086751897209762</v>
      </c>
      <c r="H24" s="10">
        <f t="shared" si="6"/>
        <v>980302.28941005853</v>
      </c>
      <c r="I24" s="2" t="str">
        <f t="shared" si="0"/>
        <v>9139</v>
      </c>
    </row>
    <row r="25" spans="1:9" ht="15.75" thickBot="1">
      <c r="D25" s="4">
        <f>D12</f>
        <v>980302.29</v>
      </c>
      <c r="E25" s="6">
        <f>SUM(E19:E24)</f>
        <v>151.27600000000001</v>
      </c>
      <c r="I25" s="2"/>
    </row>
    <row r="26" spans="1:9">
      <c r="D26" s="4">
        <f>D25-D24</f>
        <v>1.2000000104308128E-2</v>
      </c>
      <c r="E26" t="s">
        <v>21</v>
      </c>
      <c r="I26" s="2"/>
    </row>
    <row r="27" spans="1:9">
      <c r="D27" s="16">
        <f>D26/E25</f>
        <v>7.9325207596103329E-5</v>
      </c>
      <c r="E27" t="s">
        <v>22</v>
      </c>
      <c r="I27" s="2"/>
    </row>
    <row r="28" spans="1:9">
      <c r="I28" s="2"/>
    </row>
    <row r="29" spans="1:9">
      <c r="A29" s="9" t="s">
        <v>11</v>
      </c>
      <c r="I29" s="2"/>
    </row>
    <row r="30" spans="1:9">
      <c r="A30" s="10" t="s">
        <v>1</v>
      </c>
      <c r="B30" s="8" t="s">
        <v>2</v>
      </c>
      <c r="C30" s="5" t="s">
        <v>3</v>
      </c>
      <c r="D30" s="4" t="s">
        <v>4</v>
      </c>
      <c r="E30" t="s">
        <v>27</v>
      </c>
      <c r="G30" t="s">
        <v>26</v>
      </c>
      <c r="H30" s="10" t="s">
        <v>25</v>
      </c>
      <c r="I30" s="2"/>
    </row>
    <row r="31" spans="1:9">
      <c r="B31" s="8" t="s">
        <v>12</v>
      </c>
      <c r="D31" s="4">
        <f>H8</f>
        <v>980238.96209630219</v>
      </c>
      <c r="H31" s="10">
        <f>D31</f>
        <v>980238.96209630219</v>
      </c>
      <c r="I31" s="2" t="str">
        <f t="shared" si="0"/>
        <v>9501</v>
      </c>
    </row>
    <row r="32" spans="1:9">
      <c r="A32" s="10" t="s">
        <v>12</v>
      </c>
      <c r="B32" s="8" t="s">
        <v>13</v>
      </c>
      <c r="C32" s="5">
        <v>-113.84099999999999</v>
      </c>
      <c r="D32" s="4">
        <f>D31+C32</f>
        <v>980125.12109630217</v>
      </c>
      <c r="E32">
        <v>113.84099999999999</v>
      </c>
      <c r="F32">
        <f>E32*D37</f>
        <v>1.509820320564733E-2</v>
      </c>
      <c r="G32" s="4">
        <f>C32-F32</f>
        <v>-113.85609820320565</v>
      </c>
      <c r="H32" s="10">
        <f>H31+G32</f>
        <v>980125.10599809897</v>
      </c>
      <c r="I32" s="2" t="str">
        <f t="shared" si="0"/>
        <v>9014</v>
      </c>
    </row>
    <row r="33" spans="1:9">
      <c r="A33" s="10" t="s">
        <v>13</v>
      </c>
      <c r="B33" s="8" t="s">
        <v>14</v>
      </c>
      <c r="C33" s="5">
        <v>126.726</v>
      </c>
      <c r="D33" s="4">
        <f t="shared" ref="D33:D34" si="7">D32+C33</f>
        <v>980251.8470963022</v>
      </c>
      <c r="E33">
        <v>126.726</v>
      </c>
      <c r="F33">
        <f>D37*E33</f>
        <v>1.6807080923734539E-2</v>
      </c>
      <c r="G33" s="4">
        <f t="shared" ref="G33:G34" si="8">C33-F33</f>
        <v>126.70919291907626</v>
      </c>
      <c r="H33" s="10">
        <f t="shared" ref="H33:H34" si="9">H32+G33</f>
        <v>980251.81519101805</v>
      </c>
      <c r="I33" s="2" t="str">
        <f t="shared" si="0"/>
        <v>9012</v>
      </c>
    </row>
    <row r="34" spans="1:9">
      <c r="A34" s="10" t="s">
        <v>14</v>
      </c>
      <c r="B34" s="8" t="s">
        <v>8</v>
      </c>
      <c r="C34" s="5">
        <v>27.294</v>
      </c>
      <c r="D34" s="4">
        <f t="shared" si="7"/>
        <v>980279.14109630219</v>
      </c>
      <c r="E34">
        <v>27.294</v>
      </c>
      <c r="F34">
        <f>D37*E34</f>
        <v>3.6198764794312965E-3</v>
      </c>
      <c r="G34" s="4">
        <f t="shared" si="8"/>
        <v>27.290380123520571</v>
      </c>
      <c r="H34" s="10">
        <f t="shared" si="9"/>
        <v>980279.10557114158</v>
      </c>
      <c r="I34" s="2" t="str">
        <f t="shared" si="0"/>
        <v>9502</v>
      </c>
    </row>
    <row r="35" spans="1:9" ht="15.75" thickBot="1">
      <c r="D35" s="4">
        <f>H22</f>
        <v>980279.10557114158</v>
      </c>
      <c r="E35" s="6">
        <f>SUM(E32:E34)</f>
        <v>267.86099999999999</v>
      </c>
      <c r="I35" s="2"/>
    </row>
    <row r="36" spans="1:9">
      <c r="D36" s="4">
        <f>D35-D34</f>
        <v>-3.5525160608813167E-2</v>
      </c>
      <c r="E36" t="s">
        <v>21</v>
      </c>
      <c r="I36" s="2"/>
    </row>
    <row r="37" spans="1:9">
      <c r="D37" s="16">
        <f>D36/E35*-1</f>
        <v>1.3262535646776935E-4</v>
      </c>
      <c r="E37" t="s">
        <v>22</v>
      </c>
      <c r="I37" s="2"/>
    </row>
    <row r="38" spans="1:9">
      <c r="I38" s="2"/>
    </row>
    <row r="39" spans="1:9">
      <c r="A39" s="9" t="s">
        <v>34</v>
      </c>
      <c r="I39" s="2"/>
    </row>
    <row r="40" spans="1:9">
      <c r="A40" s="10" t="s">
        <v>1</v>
      </c>
      <c r="B40" s="8" t="s">
        <v>2</v>
      </c>
      <c r="C40" s="5" t="s">
        <v>3</v>
      </c>
      <c r="D40" s="4" t="s">
        <v>4</v>
      </c>
      <c r="E40" t="s">
        <v>27</v>
      </c>
      <c r="G40" t="s">
        <v>26</v>
      </c>
      <c r="H40" s="10" t="s">
        <v>25</v>
      </c>
      <c r="I40" s="2"/>
    </row>
    <row r="41" spans="1:9">
      <c r="B41" s="8" t="s">
        <v>7</v>
      </c>
      <c r="D41" s="4">
        <f>H21</f>
        <v>980270.57148412184</v>
      </c>
      <c r="H41" s="10">
        <f>D41</f>
        <v>980270.57148412184</v>
      </c>
      <c r="I41" s="2" t="str">
        <f t="shared" si="0"/>
        <v>9009</v>
      </c>
    </row>
    <row r="42" spans="1:9">
      <c r="A42" s="10" t="s">
        <v>7</v>
      </c>
      <c r="B42" s="8" t="s">
        <v>15</v>
      </c>
      <c r="C42" s="5">
        <v>21.32</v>
      </c>
      <c r="D42" s="4">
        <f>D41+C42</f>
        <v>980291.89148412179</v>
      </c>
      <c r="E42">
        <v>21.32</v>
      </c>
      <c r="F42">
        <f>E42*D48</f>
        <v>5.1120541142377473E-3</v>
      </c>
      <c r="G42" s="4">
        <f>C42+F42</f>
        <v>21.325112054114239</v>
      </c>
      <c r="H42" s="10">
        <f>H41+G42</f>
        <v>980291.89659617597</v>
      </c>
      <c r="I42" s="2" t="str">
        <f t="shared" si="0"/>
        <v>9504</v>
      </c>
    </row>
    <row r="43" spans="1:9">
      <c r="A43" s="10" t="s">
        <v>15</v>
      </c>
      <c r="B43" s="8" t="s">
        <v>16</v>
      </c>
      <c r="C43" s="5">
        <v>56.073</v>
      </c>
      <c r="D43" s="4">
        <f t="shared" ref="D43:D45" si="10">D42+C43</f>
        <v>980347.96448412177</v>
      </c>
      <c r="E43">
        <v>56.073</v>
      </c>
      <c r="F43">
        <f>E43*D48</f>
        <v>1.3445038008801745E-2</v>
      </c>
      <c r="G43" s="4">
        <f t="shared" ref="G43:G45" si="11">C43+F43</f>
        <v>56.086445038008804</v>
      </c>
      <c r="H43" s="10">
        <f t="shared" ref="H43:H45" si="12">H42+G43</f>
        <v>980347.98304121394</v>
      </c>
      <c r="I43" s="2" t="str">
        <f t="shared" si="0"/>
        <v>9011</v>
      </c>
    </row>
    <row r="44" spans="1:9">
      <c r="A44" s="10" t="s">
        <v>16</v>
      </c>
      <c r="B44" s="8" t="s">
        <v>17</v>
      </c>
      <c r="C44" s="5">
        <v>-23.628</v>
      </c>
      <c r="D44" s="4">
        <f t="shared" si="10"/>
        <v>980324.33648412174</v>
      </c>
      <c r="E44">
        <v>23.628</v>
      </c>
      <c r="F44">
        <f>E44*D48</f>
        <v>5.6654603476177061E-3</v>
      </c>
      <c r="G44" s="4">
        <f t="shared" si="11"/>
        <v>-23.622334539652382</v>
      </c>
      <c r="H44" s="10">
        <f t="shared" si="12"/>
        <v>980324.36070667428</v>
      </c>
      <c r="I44" s="2" t="str">
        <f t="shared" si="0"/>
        <v>9503</v>
      </c>
    </row>
    <row r="45" spans="1:9">
      <c r="A45" s="10" t="s">
        <v>17</v>
      </c>
      <c r="B45" s="8" t="s">
        <v>0</v>
      </c>
      <c r="C45" s="5">
        <v>-22.076000000000001</v>
      </c>
      <c r="D45" s="4">
        <f t="shared" si="10"/>
        <v>980302.26048412174</v>
      </c>
      <c r="E45">
        <v>22.076000000000001</v>
      </c>
      <c r="F45">
        <f>E45*D48</f>
        <v>5.2933258267313559E-3</v>
      </c>
      <c r="G45" s="4">
        <f t="shared" si="11"/>
        <v>-22.07070667417327</v>
      </c>
      <c r="H45" s="10">
        <f t="shared" si="12"/>
        <v>980302.29000000015</v>
      </c>
      <c r="I45" s="2" t="s">
        <v>10</v>
      </c>
    </row>
    <row r="46" spans="1:9" ht="15.75" thickBot="1">
      <c r="D46" s="4">
        <f>D12</f>
        <v>980302.29</v>
      </c>
      <c r="E46" s="6">
        <f>SUM(E42:E45)</f>
        <v>123.09700000000001</v>
      </c>
      <c r="I46" s="2"/>
    </row>
    <row r="47" spans="1:9">
      <c r="D47" s="4">
        <f>D46-D45</f>
        <v>2.9515878297388554E-2</v>
      </c>
      <c r="E47" t="s">
        <v>21</v>
      </c>
      <c r="I47" s="2"/>
    </row>
    <row r="48" spans="1:9">
      <c r="D48" s="16">
        <f>D47/E46</f>
        <v>2.3977739747831834E-4</v>
      </c>
      <c r="E48" t="s">
        <v>22</v>
      </c>
      <c r="I48" s="2"/>
    </row>
    <row r="49" spans="1:9">
      <c r="D49" s="16"/>
      <c r="I49" s="2"/>
    </row>
    <row r="50" spans="1:9">
      <c r="I50" s="2"/>
    </row>
    <row r="51" spans="1:9">
      <c r="A51" s="9" t="s">
        <v>35</v>
      </c>
      <c r="I51" s="2"/>
    </row>
    <row r="52" spans="1:9">
      <c r="A52" s="10" t="s">
        <v>1</v>
      </c>
      <c r="B52" s="8" t="s">
        <v>2</v>
      </c>
      <c r="C52" s="5" t="s">
        <v>3</v>
      </c>
      <c r="D52" s="4" t="s">
        <v>4</v>
      </c>
      <c r="E52" t="s">
        <v>27</v>
      </c>
      <c r="G52" t="s">
        <v>26</v>
      </c>
      <c r="H52" s="10" t="s">
        <v>25</v>
      </c>
      <c r="I52" s="2"/>
    </row>
    <row r="53" spans="1:9">
      <c r="B53" s="8" t="s">
        <v>18</v>
      </c>
      <c r="D53" s="4">
        <f>H9</f>
        <v>980244.75188961904</v>
      </c>
      <c r="H53" s="10">
        <f>D53</f>
        <v>980244.75188961904</v>
      </c>
      <c r="I53" s="2" t="str">
        <f>B53</f>
        <v>9004</v>
      </c>
    </row>
    <row r="54" spans="1:9">
      <c r="A54" s="10" t="s">
        <v>18</v>
      </c>
      <c r="B54" s="8" t="s">
        <v>19</v>
      </c>
      <c r="C54" s="5">
        <v>19.722999999999999</v>
      </c>
      <c r="D54" s="4">
        <f>D53+C54</f>
        <v>980264.47488961904</v>
      </c>
      <c r="E54">
        <v>19.722999999999999</v>
      </c>
      <c r="F54">
        <f>D59*E54</f>
        <v>-1.5717577040732254E-2</v>
      </c>
      <c r="G54">
        <f>E54+F54</f>
        <v>19.707282422959267</v>
      </c>
      <c r="H54" s="10">
        <f>H53+G54</f>
        <v>980264.45917204197</v>
      </c>
      <c r="I54" s="2" t="str">
        <f t="shared" ref="I54:I83" si="13">B54</f>
        <v>9005</v>
      </c>
    </row>
    <row r="55" spans="1:9">
      <c r="A55" s="10" t="s">
        <v>19</v>
      </c>
      <c r="B55" s="8" t="s">
        <v>20</v>
      </c>
      <c r="C55" s="5">
        <v>19.798999999999999</v>
      </c>
      <c r="D55" s="4">
        <f t="shared" ref="D55:D56" si="14">D54+C55</f>
        <v>980284.27388961904</v>
      </c>
      <c r="E55">
        <v>19.798999999999999</v>
      </c>
      <c r="F55">
        <f>E55*D59</f>
        <v>-1.5778142667416617E-2</v>
      </c>
      <c r="G55">
        <f t="shared" ref="G55:G56" si="15">E55+F55</f>
        <v>19.783221857332585</v>
      </c>
      <c r="H55" s="10">
        <f t="shared" ref="H55:H56" si="16">H54+G55</f>
        <v>980284.24239389936</v>
      </c>
      <c r="I55" s="2" t="str">
        <f t="shared" si="13"/>
        <v>9007</v>
      </c>
    </row>
    <row r="56" spans="1:9">
      <c r="A56" s="10" t="s">
        <v>20</v>
      </c>
      <c r="B56" s="8" t="s">
        <v>10</v>
      </c>
      <c r="C56" s="5">
        <v>18.062000000000001</v>
      </c>
      <c r="D56" s="4">
        <f t="shared" si="14"/>
        <v>980302.33588961908</v>
      </c>
      <c r="E56">
        <v>18.062000000000001</v>
      </c>
      <c r="F56">
        <f>E56*D59</f>
        <v>-1.4393899331222735E-2</v>
      </c>
      <c r="G56">
        <f t="shared" si="15"/>
        <v>18.04760610066878</v>
      </c>
      <c r="H56" s="10">
        <f t="shared" si="16"/>
        <v>980302.29</v>
      </c>
      <c r="I56" s="2" t="str">
        <f t="shared" si="13"/>
        <v>9139</v>
      </c>
    </row>
    <row r="57" spans="1:9" ht="15.75" thickBot="1">
      <c r="D57" s="4">
        <f>D46</f>
        <v>980302.29</v>
      </c>
      <c r="E57" s="6">
        <f>SUM(E54:E56)</f>
        <v>57.584000000000003</v>
      </c>
      <c r="I57" s="2"/>
    </row>
    <row r="58" spans="1:9">
      <c r="D58" s="4">
        <f>D57-D56</f>
        <v>-4.588961903937161E-2</v>
      </c>
      <c r="E58" t="s">
        <v>21</v>
      </c>
      <c r="I58" s="2"/>
    </row>
    <row r="59" spans="1:9">
      <c r="D59" s="16">
        <f>D58/E57</f>
        <v>-7.9691614058369697E-4</v>
      </c>
      <c r="E59" t="s">
        <v>22</v>
      </c>
      <c r="I59" s="2"/>
    </row>
    <row r="60" spans="1:9">
      <c r="I60" s="2"/>
    </row>
    <row r="61" spans="1:9">
      <c r="A61" s="9" t="s">
        <v>36</v>
      </c>
      <c r="I61" s="2"/>
    </row>
    <row r="62" spans="1:9">
      <c r="A62" s="10" t="s">
        <v>1</v>
      </c>
      <c r="B62" s="8" t="s">
        <v>2</v>
      </c>
      <c r="C62" s="5" t="s">
        <v>3</v>
      </c>
      <c r="D62" s="4" t="s">
        <v>4</v>
      </c>
      <c r="E62" t="s">
        <v>27</v>
      </c>
      <c r="G62" t="s">
        <v>26</v>
      </c>
      <c r="H62" s="10" t="s">
        <v>25</v>
      </c>
      <c r="I62" s="2"/>
    </row>
    <row r="63" spans="1:9">
      <c r="B63" s="8" t="s">
        <v>23</v>
      </c>
      <c r="D63" s="4">
        <f>H7</f>
        <v>980238.92709150584</v>
      </c>
      <c r="H63" s="10">
        <f>D63</f>
        <v>980238.92709150584</v>
      </c>
      <c r="I63" s="2" t="str">
        <f t="shared" si="13"/>
        <v>9001</v>
      </c>
    </row>
    <row r="64" spans="1:9">
      <c r="A64" s="10" t="s">
        <v>23</v>
      </c>
      <c r="B64" s="8" t="s">
        <v>24</v>
      </c>
      <c r="C64" s="5">
        <v>35.798000000000002</v>
      </c>
      <c r="D64" s="4">
        <f>D63+C64</f>
        <v>980274.7250915058</v>
      </c>
      <c r="E64">
        <f>35.798</f>
        <v>35.798000000000002</v>
      </c>
      <c r="F64">
        <f>E64*D68</f>
        <v>-2.0932358061033749E-2</v>
      </c>
      <c r="G64" s="4">
        <f>C64+F64</f>
        <v>35.77706764193897</v>
      </c>
      <c r="H64" s="10">
        <f>H63+G64</f>
        <v>980274.7041591478</v>
      </c>
      <c r="I64" s="2" t="str">
        <f t="shared" si="13"/>
        <v>9003</v>
      </c>
    </row>
    <row r="65" spans="1:9">
      <c r="A65" s="10" t="s">
        <v>24</v>
      </c>
      <c r="B65" s="8" t="s">
        <v>19</v>
      </c>
      <c r="C65" s="5">
        <v>-10.239000000000001</v>
      </c>
      <c r="D65" s="4">
        <f>D64+C65</f>
        <v>980264.48609150585</v>
      </c>
      <c r="E65">
        <f>10.239</f>
        <v>10.239000000000001</v>
      </c>
      <c r="F65">
        <f>E65*D68</f>
        <v>-5.9871058211890208E-3</v>
      </c>
      <c r="G65" s="4">
        <f>C65+F65</f>
        <v>-10.24498710582119</v>
      </c>
      <c r="H65" s="10">
        <f>H64+G65</f>
        <v>980264.45917204197</v>
      </c>
      <c r="I65" s="2" t="str">
        <f t="shared" si="13"/>
        <v>9005</v>
      </c>
    </row>
    <row r="66" spans="1:9" ht="15.75" thickBot="1">
      <c r="D66" s="4">
        <f>H54</f>
        <v>980264.45917204197</v>
      </c>
      <c r="E66" s="6">
        <f>SUM(E64:E65)</f>
        <v>46.037000000000006</v>
      </c>
      <c r="I66" s="2"/>
    </row>
    <row r="67" spans="1:9">
      <c r="D67" s="4">
        <f>D66-D65</f>
        <v>-2.6919463882222772E-2</v>
      </c>
      <c r="I67" s="2"/>
    </row>
    <row r="68" spans="1:9">
      <c r="D68" s="16">
        <f>D67/E66</f>
        <v>-5.847354059174744E-4</v>
      </c>
      <c r="I68" s="2"/>
    </row>
    <row r="69" spans="1:9">
      <c r="I69" s="2"/>
    </row>
    <row r="70" spans="1:9">
      <c r="A70" s="9" t="s">
        <v>37</v>
      </c>
      <c r="I70" s="2"/>
    </row>
    <row r="71" spans="1:9">
      <c r="A71" s="10" t="s">
        <v>1</v>
      </c>
      <c r="B71" s="8" t="s">
        <v>2</v>
      </c>
      <c r="C71" s="5" t="s">
        <v>3</v>
      </c>
      <c r="D71" s="4" t="s">
        <v>4</v>
      </c>
      <c r="E71" t="s">
        <v>27</v>
      </c>
      <c r="G71" t="s">
        <v>26</v>
      </c>
      <c r="H71" s="10" t="s">
        <v>25</v>
      </c>
      <c r="I71" s="2"/>
    </row>
    <row r="72" spans="1:9">
      <c r="B72" s="8" t="s">
        <v>28</v>
      </c>
      <c r="D72" s="4">
        <f>H5</f>
        <v>980279.38154692133</v>
      </c>
      <c r="H72" s="10">
        <f>D72</f>
        <v>980279.38154692133</v>
      </c>
      <c r="I72" s="2" t="str">
        <f t="shared" si="13"/>
        <v>9000</v>
      </c>
    </row>
    <row r="73" spans="1:9">
      <c r="A73" s="10" t="s">
        <v>28</v>
      </c>
      <c r="B73" s="8" t="s">
        <v>29</v>
      </c>
      <c r="C73" s="5">
        <v>-62.871000000000002</v>
      </c>
      <c r="D73" s="4">
        <f>D72+C73</f>
        <v>980216.51054692129</v>
      </c>
      <c r="E73">
        <v>62.871000000000002</v>
      </c>
      <c r="F73">
        <f>E73*D77</f>
        <v>-3.4226667255586082E-2</v>
      </c>
      <c r="G73" s="4">
        <f>C73+F73</f>
        <v>-62.90522666725559</v>
      </c>
      <c r="H73" s="10">
        <f>H72+G73</f>
        <v>980216.47632025403</v>
      </c>
      <c r="I73" s="2" t="str">
        <f t="shared" si="13"/>
        <v>9013</v>
      </c>
    </row>
    <row r="74" spans="1:9">
      <c r="A74" s="10" t="s">
        <v>29</v>
      </c>
      <c r="B74" s="8" t="s">
        <v>23</v>
      </c>
      <c r="C74" s="5">
        <v>22.463000000000001</v>
      </c>
      <c r="D74" s="4">
        <f>D73+C74</f>
        <v>980238.97354692128</v>
      </c>
      <c r="E74">
        <v>22.463000000000001</v>
      </c>
      <c r="F74">
        <f>E74*D77</f>
        <v>-1.2228748175823992E-2</v>
      </c>
      <c r="G74" s="4">
        <f>C74+F74</f>
        <v>22.450771251824175</v>
      </c>
      <c r="H74" s="10">
        <f>H73+G74</f>
        <v>980238.92709150584</v>
      </c>
      <c r="I74" s="2" t="str">
        <f t="shared" si="13"/>
        <v>9001</v>
      </c>
    </row>
    <row r="75" spans="1:9" ht="15.75" thickBot="1">
      <c r="B75" s="8" t="s">
        <v>23</v>
      </c>
      <c r="D75" s="4">
        <f>H7</f>
        <v>980238.92709150584</v>
      </c>
      <c r="E75" s="6">
        <f>SUM(E73:E74)</f>
        <v>85.334000000000003</v>
      </c>
      <c r="I75" s="2"/>
    </row>
    <row r="76" spans="1:9">
      <c r="D76" s="4">
        <f>D75-D74</f>
        <v>-4.6455415431410074E-2</v>
      </c>
      <c r="E76" t="s">
        <v>21</v>
      </c>
      <c r="I76" s="2"/>
    </row>
    <row r="77" spans="1:9">
      <c r="D77" s="16">
        <f>D76/E75</f>
        <v>-5.4439514649975475E-4</v>
      </c>
      <c r="E77" t="s">
        <v>22</v>
      </c>
      <c r="I77" s="2"/>
    </row>
    <row r="78" spans="1:9">
      <c r="I78" s="2"/>
    </row>
    <row r="79" spans="1:9">
      <c r="A79" s="9" t="s">
        <v>38</v>
      </c>
      <c r="I79" s="2"/>
    </row>
    <row r="80" spans="1:9">
      <c r="A80" s="10" t="s">
        <v>1</v>
      </c>
      <c r="B80" s="8" t="s">
        <v>2</v>
      </c>
      <c r="C80" s="5" t="s">
        <v>3</v>
      </c>
      <c r="D80" s="4" t="s">
        <v>4</v>
      </c>
      <c r="E80" t="s">
        <v>27</v>
      </c>
      <c r="G80" t="s">
        <v>26</v>
      </c>
      <c r="H80" s="10" t="s">
        <v>25</v>
      </c>
      <c r="I80" s="2"/>
    </row>
    <row r="81" spans="1:9">
      <c r="B81" s="8" t="s">
        <v>28</v>
      </c>
      <c r="D81" s="4">
        <f>D72</f>
        <v>980279.38154692133</v>
      </c>
      <c r="H81" s="10">
        <f>D81</f>
        <v>980279.38154692133</v>
      </c>
      <c r="I81" s="2" t="str">
        <f t="shared" si="13"/>
        <v>9000</v>
      </c>
    </row>
    <row r="82" spans="1:9">
      <c r="A82" s="10" t="s">
        <v>28</v>
      </c>
      <c r="B82" s="8" t="s">
        <v>30</v>
      </c>
      <c r="C82" s="5">
        <v>-10.509</v>
      </c>
      <c r="D82" s="4">
        <f>D81+C82</f>
        <v>980268.87254692137</v>
      </c>
      <c r="E82">
        <f>ABS(C82)</f>
        <v>10.509</v>
      </c>
      <c r="F82">
        <f>E82*D86</f>
        <v>-0.13358498655921511</v>
      </c>
      <c r="G82" s="4">
        <f>C82+F82</f>
        <v>-10.642584986559216</v>
      </c>
      <c r="H82" s="10">
        <f>H81+G82</f>
        <v>980268.73896193481</v>
      </c>
      <c r="I82" s="2" t="str">
        <f t="shared" si="13"/>
        <v>9002</v>
      </c>
    </row>
    <row r="83" spans="1:9">
      <c r="A83" s="10" t="s">
        <v>30</v>
      </c>
      <c r="B83" s="8" t="s">
        <v>24</v>
      </c>
      <c r="C83" s="5">
        <v>6.0419999999999998</v>
      </c>
      <c r="D83" s="4">
        <f>D82+C83</f>
        <v>980274.91454692138</v>
      </c>
      <c r="E83">
        <f>ABS(C83)</f>
        <v>6.0419999999999998</v>
      </c>
      <c r="F83">
        <f>D86*E83</f>
        <v>-7.6802787019771404E-2</v>
      </c>
      <c r="G83" s="4">
        <f>C83+F83</f>
        <v>5.965197212980228</v>
      </c>
      <c r="H83" s="10">
        <f>H82+G83</f>
        <v>980274.7041591478</v>
      </c>
      <c r="I83" s="2" t="str">
        <f t="shared" si="13"/>
        <v>9003</v>
      </c>
    </row>
    <row r="84" spans="1:9" ht="15.75" thickBot="1">
      <c r="D84" s="4">
        <f>H64</f>
        <v>980274.7041591478</v>
      </c>
      <c r="E84" s="7">
        <f>SUM(E82:E83)</f>
        <v>16.551000000000002</v>
      </c>
    </row>
    <row r="85" spans="1:9">
      <c r="D85" s="4">
        <f>D84-D83</f>
        <v>-0.21038777357898653</v>
      </c>
      <c r="E85" t="s">
        <v>21</v>
      </c>
    </row>
    <row r="86" spans="1:9">
      <c r="D86" s="16">
        <f>D85/E84</f>
        <v>-1.2711484114493778E-2</v>
      </c>
      <c r="E86" t="s">
        <v>22</v>
      </c>
    </row>
    <row r="88" spans="1:9">
      <c r="A88" s="17" t="s">
        <v>39</v>
      </c>
    </row>
    <row r="89" spans="1:9">
      <c r="A89" s="8" t="s">
        <v>0</v>
      </c>
      <c r="B89" s="10">
        <v>980302.29000000015</v>
      </c>
      <c r="E89" s="8" t="s">
        <v>14</v>
      </c>
      <c r="F89" s="10">
        <v>980251.81519101805</v>
      </c>
    </row>
    <row r="90" spans="1:9">
      <c r="A90" s="8" t="s">
        <v>28</v>
      </c>
      <c r="B90" s="10">
        <v>980279.38154692133</v>
      </c>
      <c r="E90" s="8" t="s">
        <v>29</v>
      </c>
      <c r="F90" s="10">
        <v>980216.47600000002</v>
      </c>
    </row>
    <row r="91" spans="1:9">
      <c r="A91" s="8">
        <v>9001</v>
      </c>
      <c r="B91" s="10">
        <v>980238.92709150584</v>
      </c>
      <c r="E91" s="8" t="s">
        <v>13</v>
      </c>
      <c r="F91" s="10">
        <v>980125.10599809897</v>
      </c>
    </row>
    <row r="92" spans="1:9">
      <c r="A92" s="8" t="s">
        <v>30</v>
      </c>
      <c r="B92" s="10">
        <v>980268.73896193481</v>
      </c>
      <c r="E92" s="8" t="s">
        <v>5</v>
      </c>
      <c r="F92" s="10">
        <v>980226.08491144667</v>
      </c>
    </row>
    <row r="93" spans="1:9">
      <c r="A93" s="8" t="s">
        <v>24</v>
      </c>
      <c r="B93" s="10">
        <v>980274.7041591478</v>
      </c>
      <c r="E93" s="8">
        <v>9139</v>
      </c>
      <c r="F93" s="10">
        <v>980302.29</v>
      </c>
    </row>
    <row r="94" spans="1:9">
      <c r="A94" s="8">
        <v>9004</v>
      </c>
      <c r="B94" s="10">
        <v>980244.75188961904</v>
      </c>
      <c r="E94" s="8">
        <v>9500</v>
      </c>
      <c r="F94" s="10">
        <v>980245.53318609134</v>
      </c>
    </row>
    <row r="95" spans="1:9">
      <c r="A95" s="8" t="s">
        <v>19</v>
      </c>
      <c r="B95" s="10">
        <v>980264.45917204197</v>
      </c>
      <c r="E95" s="8">
        <v>9501</v>
      </c>
      <c r="F95" s="10">
        <v>980238.96209630219</v>
      </c>
    </row>
    <row r="96" spans="1:9">
      <c r="A96" s="8">
        <v>9006</v>
      </c>
      <c r="B96" s="10">
        <v>980160.0075044682</v>
      </c>
      <c r="E96" s="8" t="s">
        <v>8</v>
      </c>
      <c r="F96" s="10">
        <v>980279.10557114158</v>
      </c>
    </row>
    <row r="97" spans="1:6">
      <c r="A97" s="8" t="s">
        <v>20</v>
      </c>
      <c r="B97" s="10">
        <v>980284.24239389936</v>
      </c>
      <c r="E97" s="8" t="s">
        <v>17</v>
      </c>
      <c r="F97" s="10">
        <v>980324.36070667428</v>
      </c>
    </row>
    <row r="98" spans="1:6">
      <c r="A98" s="8" t="s">
        <v>9</v>
      </c>
      <c r="B98" s="10">
        <v>980280.20265816129</v>
      </c>
      <c r="E98" s="8" t="s">
        <v>15</v>
      </c>
      <c r="F98" s="10">
        <v>980291.89659617597</v>
      </c>
    </row>
    <row r="99" spans="1:6">
      <c r="A99" s="8" t="s">
        <v>7</v>
      </c>
      <c r="B99" s="10">
        <v>980270.57148412184</v>
      </c>
      <c r="E99" s="8" t="s">
        <v>6</v>
      </c>
      <c r="F99" s="10">
        <v>980283.45546201651</v>
      </c>
    </row>
    <row r="100" spans="1:6">
      <c r="A100" s="8" t="s">
        <v>16</v>
      </c>
      <c r="B100" s="10">
        <v>980347.98304121394</v>
      </c>
    </row>
  </sheetData>
  <sortState ref="A88:B120">
    <sortCondition ref="B88:B120"/>
  </sortState>
  <pageMargins left="0.70866141732283472" right="0.11811023622047245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2007-12-12T23:44:14Z</cp:lastPrinted>
  <dcterms:created xsi:type="dcterms:W3CDTF">2007-12-10T20:52:44Z</dcterms:created>
  <dcterms:modified xsi:type="dcterms:W3CDTF">2008-01-31T21:58:26Z</dcterms:modified>
</cp:coreProperties>
</file>