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355" yWindow="-435" windowWidth="29040" windowHeight="11325" tabRatio="573"/>
  </bookViews>
  <sheets>
    <sheet name="Summary Log-Drill Record" sheetId="1" r:id="rId1"/>
    <sheet name="Assay Sample Information" sheetId="2" r:id="rId2"/>
  </sheets>
  <calcPr calcId="125725"/>
</workbook>
</file>

<file path=xl/calcChain.xml><?xml version="1.0" encoding="utf-8"?>
<calcChain xmlns="http://schemas.openxmlformats.org/spreadsheetml/2006/main">
  <c r="E104" i="2"/>
  <c r="F249" i="1"/>
  <c r="F107" i="2"/>
  <c r="E250" i="1"/>
  <c r="F250" s="1"/>
  <c r="E251" s="1"/>
  <c r="F251" s="1"/>
  <c r="E252" s="1"/>
  <c r="F252" s="1"/>
  <c r="E253" s="1"/>
  <c r="F253" s="1"/>
  <c r="E254" s="1"/>
  <c r="F254" s="1"/>
  <c r="M17" i="2"/>
  <c r="M16"/>
  <c r="E94"/>
  <c r="D95" s="1"/>
  <c r="E95" s="1"/>
  <c r="D96" s="1"/>
  <c r="E96" s="1"/>
  <c r="D97" s="1"/>
  <c r="E97" s="1"/>
  <c r="D98" s="1"/>
  <c r="E98" s="1"/>
  <c r="D99" s="1"/>
  <c r="E99" s="1"/>
  <c r="D100" s="1"/>
  <c r="E100" s="1"/>
  <c r="D101" s="1"/>
  <c r="E101" s="1"/>
  <c r="D102" s="1"/>
  <c r="E102" s="1"/>
  <c r="D103" s="1"/>
  <c r="E103" s="1"/>
  <c r="F103"/>
  <c r="F110"/>
  <c r="F108"/>
  <c r="F105"/>
  <c r="D105"/>
  <c r="F76"/>
  <c r="F75"/>
  <c r="F74"/>
  <c r="F73"/>
  <c r="F72"/>
  <c r="F71"/>
  <c r="F70"/>
  <c r="F69"/>
  <c r="F68"/>
  <c r="F89"/>
  <c r="F90"/>
  <c r="F91"/>
  <c r="F79"/>
  <c r="F80"/>
  <c r="F81"/>
  <c r="F82"/>
  <c r="F83"/>
  <c r="F84"/>
  <c r="F85"/>
  <c r="F86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47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E105"/>
  <c r="D106" s="1"/>
  <c r="E106" s="1"/>
  <c r="D107" s="1"/>
  <c r="E107" s="1"/>
  <c r="D108" s="1"/>
  <c r="E108" s="1"/>
  <c r="D109" s="1"/>
  <c r="E109" s="1"/>
  <c r="D110" s="1"/>
  <c r="E110" s="1"/>
  <c r="M20" s="1"/>
</calcChain>
</file>

<file path=xl/sharedStrings.xml><?xml version="1.0" encoding="utf-8"?>
<sst xmlns="http://schemas.openxmlformats.org/spreadsheetml/2006/main" count="1294" uniqueCount="625">
  <si>
    <t>EL 16/2010 Valley Road Drilling Project-Fingal</t>
  </si>
  <si>
    <t>Hole ID</t>
  </si>
  <si>
    <t>Driller</t>
  </si>
  <si>
    <t>Rig</t>
  </si>
  <si>
    <t>Lithology</t>
  </si>
  <si>
    <t>Sample No</t>
  </si>
  <si>
    <t>Geology Comment</t>
  </si>
  <si>
    <t>Drilling Comment</t>
  </si>
  <si>
    <t>VR001</t>
  </si>
  <si>
    <t>Stacpoole Enterprises</t>
  </si>
  <si>
    <t>Terry Lodge</t>
  </si>
  <si>
    <t>Truck mounted</t>
  </si>
  <si>
    <t>Mobile B90</t>
  </si>
  <si>
    <t>fresh dolerite</t>
  </si>
  <si>
    <t>100mm open hole DHH</t>
  </si>
  <si>
    <t>hammer cuttings</t>
  </si>
  <si>
    <t>HQ3 core excellent quality rock</t>
  </si>
  <si>
    <t>2 weeks to ream, cement,</t>
  </si>
  <si>
    <t xml:space="preserve">4 HQ3 bits destroyed in hole at 203.3m,  </t>
  </si>
  <si>
    <t>drillout matrix material and drill ahead</t>
  </si>
  <si>
    <t>oxidised soil, regolith</t>
  </si>
  <si>
    <t xml:space="preserve">Reasons; hole diameter too small, </t>
  </si>
  <si>
    <t>first bit faulty</t>
  </si>
  <si>
    <t>100% RQD</t>
  </si>
  <si>
    <t xml:space="preserve">3m HWT collar pipe </t>
  </si>
  <si>
    <t xml:space="preserve">Survey-GDA </t>
  </si>
  <si>
    <t>Dip-90</t>
  </si>
  <si>
    <t>Good drilling good recovery</t>
  </si>
  <si>
    <t>Coal seam with interbedded mudstone+ minor claystone</t>
  </si>
  <si>
    <t>Sandstone</t>
  </si>
  <si>
    <t>Seam</t>
  </si>
  <si>
    <t>C Seam</t>
  </si>
  <si>
    <t>Interval From(m)</t>
  </si>
  <si>
    <t>Interval To(m)</t>
  </si>
  <si>
    <t>D Seam</t>
  </si>
  <si>
    <t>Coal</t>
  </si>
  <si>
    <t>Coal/carb mudstone/mudstone bands</t>
  </si>
  <si>
    <t>Mudstone</t>
  </si>
  <si>
    <t>F Seam</t>
  </si>
  <si>
    <t>E Seam</t>
  </si>
  <si>
    <t>Carb mud grading to mudstone</t>
  </si>
  <si>
    <t>Coal Seam</t>
  </si>
  <si>
    <t>Minor coal band with tuffaceous bands.</t>
  </si>
  <si>
    <t>Seam ID</t>
  </si>
  <si>
    <t>From (m)</t>
  </si>
  <si>
    <t>To (m)</t>
  </si>
  <si>
    <t>Length (m)</t>
  </si>
  <si>
    <t>Weight (g)</t>
  </si>
  <si>
    <t>C</t>
  </si>
  <si>
    <t>HVC001</t>
  </si>
  <si>
    <t>HVC002</t>
  </si>
  <si>
    <t>HVC003</t>
  </si>
  <si>
    <t>HVC004</t>
  </si>
  <si>
    <t>HVC005</t>
  </si>
  <si>
    <t>HVC006</t>
  </si>
  <si>
    <t>HVC007</t>
  </si>
  <si>
    <t>HVC008</t>
  </si>
  <si>
    <t>HVC009</t>
  </si>
  <si>
    <t>D</t>
  </si>
  <si>
    <t>HVC010</t>
  </si>
  <si>
    <t>HVC011</t>
  </si>
  <si>
    <t>HVC012</t>
  </si>
  <si>
    <t>HVC013</t>
  </si>
  <si>
    <t>F</t>
  </si>
  <si>
    <t>HVC014</t>
  </si>
  <si>
    <t>HVC015</t>
  </si>
  <si>
    <t>HVC016</t>
  </si>
  <si>
    <t>HVC017</t>
  </si>
  <si>
    <t>Grey Mudstone medium interbedded with tuffaceous mudstone, extremely brittle and friable, badly broken.</t>
  </si>
  <si>
    <t>Core Loss</t>
  </si>
  <si>
    <t>Grey Mudstone, thinly bedded.</t>
  </si>
  <si>
    <t>Dull Coal Seam &lt;5% bright bands, interbedded with Carbonaceous Mudstone.</t>
  </si>
  <si>
    <t>Dull Coal Seam &lt;1% bright bands,</t>
  </si>
  <si>
    <t>HVC001 - 09</t>
  </si>
  <si>
    <t>HVC010 - 13</t>
  </si>
  <si>
    <t>HVC014 - 15</t>
  </si>
  <si>
    <t>HVC016 - 17</t>
  </si>
  <si>
    <t>G Seam</t>
  </si>
  <si>
    <t>H.2 seam</t>
  </si>
  <si>
    <t>H.1 seam</t>
  </si>
  <si>
    <t>Grey and Carb mudstone rich fining-up cycles of lithic sandstone-mudstone.</t>
  </si>
  <si>
    <t>NQ3</t>
  </si>
  <si>
    <t>EOH</t>
  </si>
  <si>
    <t>White medium, minor coarse well sorted quartz sandstone.</t>
  </si>
  <si>
    <t>Sandstone-mudstone cycles a/a, increasing quartz content in sandstones.</t>
  </si>
  <si>
    <t>Base Coal Measures Sequence</t>
  </si>
  <si>
    <t>Tray #119</t>
  </si>
  <si>
    <t>VR002</t>
  </si>
  <si>
    <t>HQ3 from surface, high water loss, HQ casing reamed to 40.0m</t>
  </si>
  <si>
    <t>A Seam</t>
  </si>
  <si>
    <t>HVC018</t>
  </si>
  <si>
    <t>HVC019</t>
  </si>
  <si>
    <t>HVC020</t>
  </si>
  <si>
    <t>HVC021</t>
  </si>
  <si>
    <t>HVC022</t>
  </si>
  <si>
    <t>HVC023</t>
  </si>
  <si>
    <t>HVC024</t>
  </si>
  <si>
    <t>HVC025</t>
  </si>
  <si>
    <t>HVC026</t>
  </si>
  <si>
    <t>HVC027</t>
  </si>
  <si>
    <t>HVC028</t>
  </si>
  <si>
    <t>HVC029</t>
  </si>
  <si>
    <t>HVC030</t>
  </si>
  <si>
    <t>E</t>
  </si>
  <si>
    <t>HVC031</t>
  </si>
  <si>
    <t>HVC032</t>
  </si>
  <si>
    <t>HVC033</t>
  </si>
  <si>
    <t>HVC034</t>
  </si>
  <si>
    <t>HVC035</t>
  </si>
  <si>
    <t>HVC036</t>
  </si>
  <si>
    <t xml:space="preserve">G </t>
  </si>
  <si>
    <t>HVC037</t>
  </si>
  <si>
    <t>HVC038</t>
  </si>
  <si>
    <t>HVC039</t>
  </si>
  <si>
    <t>HVC040</t>
  </si>
  <si>
    <t>HVC041</t>
  </si>
  <si>
    <t>B</t>
  </si>
  <si>
    <t>G</t>
  </si>
  <si>
    <t>HVC 042</t>
  </si>
  <si>
    <t>HVC 043</t>
  </si>
  <si>
    <t>HVC 044</t>
  </si>
  <si>
    <t>HVC 045</t>
  </si>
  <si>
    <t>HVC 046</t>
  </si>
  <si>
    <t>HVC 047</t>
  </si>
  <si>
    <t>HVC 048</t>
  </si>
  <si>
    <t>HVC 049</t>
  </si>
  <si>
    <t>HVC 050</t>
  </si>
  <si>
    <t>HVC 051</t>
  </si>
  <si>
    <t>HVC 052</t>
  </si>
  <si>
    <t>HVC 053</t>
  </si>
  <si>
    <t>HVC 054</t>
  </si>
  <si>
    <t>HVC 055</t>
  </si>
  <si>
    <t>HVC 056</t>
  </si>
  <si>
    <t>HVC 057</t>
  </si>
  <si>
    <t>HVC 058</t>
  </si>
  <si>
    <t>HVC 059</t>
  </si>
  <si>
    <t>HVC 060</t>
  </si>
  <si>
    <t>B Seam</t>
  </si>
  <si>
    <t>Dolerite roof contact with coal.</t>
  </si>
  <si>
    <t>Mudstone/siltstone floor</t>
  </si>
  <si>
    <t>Mainly sandstone cycles</t>
  </si>
  <si>
    <t>Sandstone roof</t>
  </si>
  <si>
    <t xml:space="preserve">  2 x 1m coal plies</t>
  </si>
  <si>
    <t xml:space="preserve">  30cm ply at 425</t>
  </si>
  <si>
    <t xml:space="preserve"> Coal Dull to Carb Mud</t>
  </si>
  <si>
    <t>Sandstone floor</t>
  </si>
  <si>
    <t>Mudstone&gt;sandstone, trace coal</t>
  </si>
  <si>
    <t>Mudstone roof</t>
  </si>
  <si>
    <t>Core loss</t>
  </si>
  <si>
    <t>Losing water to EOH</t>
  </si>
  <si>
    <t xml:space="preserve"> Coal dull to DMB</t>
  </si>
  <si>
    <t xml:space="preserve"> Coal Dull to DMB</t>
  </si>
  <si>
    <t>Coal Dull</t>
  </si>
  <si>
    <t>Sandstone, mudstone</t>
  </si>
  <si>
    <t>Mudstone some interbedded carb mudstone floor</t>
  </si>
  <si>
    <t>Mudstone, sandstone</t>
  </si>
  <si>
    <t>Core Size</t>
  </si>
  <si>
    <t>HQ3-61.1mm</t>
  </si>
  <si>
    <t>NQ3-45.0mm</t>
  </si>
  <si>
    <t>Sandstone, mudstone fining up cycles, rare thin coal</t>
  </si>
  <si>
    <t>Grey thinly bedded mudstone roof .</t>
  </si>
  <si>
    <t>Grey, carbonaceous mudstone floor,badly broken.</t>
  </si>
  <si>
    <t>Grey Mudstone thinly bedded with Carbonaceous mudstone roof. Minor coal inclusions.</t>
  </si>
  <si>
    <t>Grey mudstone floor, thinly beddded with carbonaceous bands.</t>
  </si>
  <si>
    <t>Interbedded carbonaceous mudstone with brown?tuffaceous mudstone roof, with minor coal inclusions, friable and broken.</t>
  </si>
  <si>
    <t>Coaly carbonacous mudstone</t>
  </si>
  <si>
    <t>Tray #60</t>
  </si>
  <si>
    <t>Total water loss, grout hole</t>
  </si>
  <si>
    <t>Reamed casing to 85.5 metres and regrout</t>
  </si>
  <si>
    <t>Reamed casing to 60m</t>
  </si>
  <si>
    <t>Interbedded sandstone and grey mudstone floor.</t>
  </si>
  <si>
    <t>VR003</t>
  </si>
  <si>
    <t>VR004b</t>
  </si>
  <si>
    <t>Shaun Tringrove</t>
  </si>
  <si>
    <t xml:space="preserve">Track mounted </t>
  </si>
  <si>
    <t>Mudstone floor</t>
  </si>
  <si>
    <t>Dolerite talus roof, limonitic clay,decomposed and fresh dolerite.</t>
  </si>
  <si>
    <t>Sandstone fining up to interlaminated carbonaceous mudstone and grey mudstone floor.</t>
  </si>
  <si>
    <t>Sandstone roof with fining up cycles.</t>
  </si>
  <si>
    <t>Mudstone and carbonaceous mudstone roof gradually getting more coarse down hole.</t>
  </si>
  <si>
    <t>Interbedded grey mudstone and sandstone floor.</t>
  </si>
  <si>
    <t>Mudstone roof with some carbonaceous mudstone with a couple of small coal layers .</t>
  </si>
  <si>
    <t>Interbedded mudstone and carbonaceous mudstone roof.</t>
  </si>
  <si>
    <t>Coal.</t>
  </si>
  <si>
    <t>sharp contact between coarse mudstone and carb mud.</t>
  </si>
  <si>
    <t xml:space="preserve">grey mudstone roof. </t>
  </si>
  <si>
    <t>Grey mudstone with carb mud in the last 12cm.</t>
  </si>
  <si>
    <t>Contact from coal to mudstone floor then grading down to lithic sandstone with minor coal flasers.</t>
  </si>
  <si>
    <t>Sandstone with polymict mudstone pebble conglomerate bands and thin coal flasers.</t>
  </si>
  <si>
    <t>Sandstone.</t>
  </si>
  <si>
    <t>Interbedded carbonaceous mudstone and grey mudstone.</t>
  </si>
  <si>
    <t>Grey mudstone with minor carbonaceous mudstone roof.</t>
  </si>
  <si>
    <t>Sandstone with some mudstone beds.</t>
  </si>
  <si>
    <t xml:space="preserve">Interbedded carbonacous mudstone and grey mudstone. </t>
  </si>
  <si>
    <t>Mudstone floor with some carbonaceous mudstone with a single small coal layer.</t>
  </si>
  <si>
    <t>Interbedded mudstone and carbonaceous mudstone.</t>
  </si>
  <si>
    <t>Mudstone floor grading down to sandstone.</t>
  </si>
  <si>
    <t>Interbedded carbonaceous mudstone and grey mudstone grading down hole  to sandstone.</t>
  </si>
  <si>
    <t>Core Sample Information</t>
  </si>
  <si>
    <t xml:space="preserve">Unnamed </t>
  </si>
  <si>
    <t>Coal with interbedded carbonaceous mudstone.</t>
  </si>
  <si>
    <t>VR004B</t>
  </si>
  <si>
    <t>Weathered oxidised yellow lithic sandstone.</t>
  </si>
  <si>
    <t>HQ3 drilling from surface</t>
  </si>
  <si>
    <t>Deeply weathered coal</t>
  </si>
  <si>
    <t>HVC 066</t>
  </si>
  <si>
    <t>Interbedded grey mudstone and carbonaceous mudstone with minor coal.</t>
  </si>
  <si>
    <t>HVC 067</t>
  </si>
  <si>
    <t>Dull minor bright coal</t>
  </si>
  <si>
    <t>HVC 068</t>
  </si>
  <si>
    <t>Sequence of fining up cycles between grey mudstone and lithic sandstone.</t>
  </si>
  <si>
    <t>Interbedded grey mudstone and carbonaceous mudstone.</t>
  </si>
  <si>
    <t xml:space="preserve">Massive coarse grained sandstone with mudstone clasts and </t>
  </si>
  <si>
    <t>VR005</t>
  </si>
  <si>
    <t>HVC 074</t>
  </si>
  <si>
    <t>HVC 075</t>
  </si>
  <si>
    <t>HVC 076</t>
  </si>
  <si>
    <t>HVC 069</t>
  </si>
  <si>
    <t>HVC 070</t>
  </si>
  <si>
    <t>HVC 071</t>
  </si>
  <si>
    <t>HVC 072</t>
  </si>
  <si>
    <t>HVC 073</t>
  </si>
  <si>
    <t>Dull heavy coal</t>
  </si>
  <si>
    <t>Grey mudstone with some interbedded carbonaceous mudstone. Mudstone roof.</t>
  </si>
  <si>
    <t>Interbedded grey mudstone floor and carbonaceous mudstone with small heavy coal bands.</t>
  </si>
  <si>
    <t>Weathered mudstone and carbonaceous mudstone. Grading down to fresh rocks. Grey mudstone roof to coal</t>
  </si>
  <si>
    <t>Grey mudstone gradually grading down to a coarse sandstone.</t>
  </si>
  <si>
    <t>Grey mudstone roof.</t>
  </si>
  <si>
    <t>Dull and bright coal</t>
  </si>
  <si>
    <t>G Seam #1</t>
  </si>
  <si>
    <t>G Seam #2</t>
  </si>
  <si>
    <t>G Seam #3</t>
  </si>
  <si>
    <t>Sandstone floor grading down to mudstone interbedded with carbonaceous mudstone roof</t>
  </si>
  <si>
    <t>G Seam #4</t>
  </si>
  <si>
    <t>G Seam #5</t>
  </si>
  <si>
    <t>Mudstone floor with fining up sequences. Carbonaceous mudstone roof</t>
  </si>
  <si>
    <t>Grey mudstone</t>
  </si>
  <si>
    <t>Massive coarse grained sandstone with top 44cm a yellow oxidised weathered section</t>
  </si>
  <si>
    <t>Carbonaceous mudstone floor grading into a grey mudstone roof</t>
  </si>
  <si>
    <t>Tray #21</t>
  </si>
  <si>
    <t>Grey mudstone floor till the end of hole</t>
  </si>
  <si>
    <t>HQ3 drilling all hole</t>
  </si>
  <si>
    <t>Comment</t>
  </si>
  <si>
    <t>HVC 075-076</t>
  </si>
  <si>
    <t>HVC 042-045</t>
  </si>
  <si>
    <t>HVC 046-052</t>
  </si>
  <si>
    <t>HVC 053-054</t>
  </si>
  <si>
    <t>HVC0 56</t>
  </si>
  <si>
    <t>H</t>
  </si>
  <si>
    <t xml:space="preserve">H </t>
  </si>
  <si>
    <t>HVC 077</t>
  </si>
  <si>
    <t>HVC 078</t>
  </si>
  <si>
    <t>HVC 079</t>
  </si>
  <si>
    <t>HVC 080</t>
  </si>
  <si>
    <t>HVC 081</t>
  </si>
  <si>
    <t>HVC 082</t>
  </si>
  <si>
    <t>HVC 083</t>
  </si>
  <si>
    <t>HVC 084</t>
  </si>
  <si>
    <t>HVC 085</t>
  </si>
  <si>
    <t>H #1</t>
  </si>
  <si>
    <t>Tray #64</t>
  </si>
  <si>
    <t>Sandstone and mudstone grading down to interbedded mudstone and carbonaceous mudstone</t>
  </si>
  <si>
    <t>Dull heavy coal with slickenside roof anf floor contact</t>
  </si>
  <si>
    <t>Grey mudstone with some layers of sandstone and carbonaceous mudstone</t>
  </si>
  <si>
    <t>H Seam #2</t>
  </si>
  <si>
    <t>H Seam #1</t>
  </si>
  <si>
    <t>198m 100% water loss</t>
  </si>
  <si>
    <t>Interbedded Mudstone and Sandstone</t>
  </si>
  <si>
    <t>Carbonaceous mudstone roof</t>
  </si>
  <si>
    <t>60-70% water loss at 183m</t>
  </si>
  <si>
    <t>Interbedded Mudstone and Carbonaceous mudstone and some sandstone</t>
  </si>
  <si>
    <t>Interbedded Mudstone and siltstone</t>
  </si>
  <si>
    <t>Sandstone with sharp contact to coal</t>
  </si>
  <si>
    <t>Sandstone with some mudstone beds</t>
  </si>
  <si>
    <t>Mudstone floor with a series of fining up sequences grading to a sandstone roof.</t>
  </si>
  <si>
    <t>Grey mudstone roof</t>
  </si>
  <si>
    <t>81.7m Standing water level</t>
  </si>
  <si>
    <t>Coarse grained lithic sandstone. Roof to coal.</t>
  </si>
  <si>
    <t>Brecciated calcite veins</t>
  </si>
  <si>
    <t>Carbonaceous mudstone downgrading to and oxidised siltstone</t>
  </si>
  <si>
    <t>Total water loss at ~40-41m</t>
  </si>
  <si>
    <t>Mudstone floor gradually coarsening down hole to sandstone.</t>
  </si>
  <si>
    <t>Dolerite Talus</t>
  </si>
  <si>
    <t>soil</t>
  </si>
  <si>
    <t>HVC 077-080</t>
  </si>
  <si>
    <t>CMV MK600</t>
  </si>
  <si>
    <t>Unnamed</t>
  </si>
  <si>
    <t>Massive coarse grained sandstone with minor coal flasers and a weathered yellow section between 31.05-34.06</t>
  </si>
  <si>
    <t>Working Sections</t>
  </si>
  <si>
    <t>2.05m @ 40.3%ash from 442.37m</t>
  </si>
  <si>
    <t>2.78m @ 35.0%ash from 24.92m</t>
  </si>
  <si>
    <t>1.42m @ 30.6%ash from 47.65m</t>
  </si>
  <si>
    <t>a wet muddy section where core</t>
  </si>
  <si>
    <t xml:space="preserve"> was washed away</t>
  </si>
  <si>
    <t>Drill rig down, broken gasket and hydraulic hose.</t>
  </si>
  <si>
    <t>90m changed to NQ3, 98.5m casing gained full water return</t>
  </si>
  <si>
    <t>At 29.3 changed to NQ3</t>
  </si>
  <si>
    <t>G/H?</t>
  </si>
  <si>
    <t>Grey massive, lithic sandstone. Some coal flasers and  thin mudstone layers.</t>
  </si>
  <si>
    <t>Interbedded Siltstone and mudstone</t>
  </si>
  <si>
    <t>Interbedded Siltstone, mudstone and carbonaceous mudstone</t>
  </si>
  <si>
    <t>Carbonaceous mudstone grading into sandstone interbedded with carbonaceous mudstone</t>
  </si>
  <si>
    <t>Carbonaceous mudstone floor down grading to mudstone. Interbedded carbonaceous mudstone and grey mudstone roof.</t>
  </si>
  <si>
    <t>Tray #28</t>
  </si>
  <si>
    <t>1.69m @ 28.7% ash from 190.81m</t>
  </si>
  <si>
    <t>VR006</t>
  </si>
  <si>
    <t>HVC 116</t>
  </si>
  <si>
    <t>HVC 104</t>
  </si>
  <si>
    <t>HVC 105</t>
  </si>
  <si>
    <t>HVC 106</t>
  </si>
  <si>
    <t>HVC 107</t>
  </si>
  <si>
    <t>HVC 108</t>
  </si>
  <si>
    <t>HVC 109</t>
  </si>
  <si>
    <t>HVC 110</t>
  </si>
  <si>
    <t>HVC 111</t>
  </si>
  <si>
    <t>HVC 112</t>
  </si>
  <si>
    <t>HVC 113</t>
  </si>
  <si>
    <t>HVC 114</t>
  </si>
  <si>
    <t>HVC 115</t>
  </si>
  <si>
    <t>HVC 100</t>
  </si>
  <si>
    <t>HVC 101</t>
  </si>
  <si>
    <t>HVC 102</t>
  </si>
  <si>
    <t>HVC 103</t>
  </si>
  <si>
    <t xml:space="preserve">HQ3  Coal dull to DMB </t>
  </si>
  <si>
    <t>Soil Regolith</t>
  </si>
  <si>
    <t>Interbedded grey mudstone and carbonaceous mudstone with bands of coarse mudstone clasts and coal bands.</t>
  </si>
  <si>
    <t>Cream/fawn claystone</t>
  </si>
  <si>
    <t>Fining upwards grey lithic sandstone</t>
  </si>
  <si>
    <t>Mudstone grading to fine sandstone with minor interbedded mudstone and carbonaceous mudstone</t>
  </si>
  <si>
    <t>Coarse grey sandstone</t>
  </si>
  <si>
    <t>Grey mudstone grading into carbonaceous mudstone</t>
  </si>
  <si>
    <t>Sandstone-fining up sequence from medium grained sandstone to coarse grained sandstone</t>
  </si>
  <si>
    <t>Sharp contact between coarsed grained sandstone and carbonaceous mudstone</t>
  </si>
  <si>
    <t xml:space="preserve">Carbonaceous mudstone </t>
  </si>
  <si>
    <t>Medium to coase grained sandstone</t>
  </si>
  <si>
    <t>Gradational contact to grey mudstone with occassional carbonaceous mudstone beds</t>
  </si>
  <si>
    <t>Sharp contact with fine sandstone grading up to a more coarse sandstone</t>
  </si>
  <si>
    <t>Grey mudstone with silty bands</t>
  </si>
  <si>
    <t>Mudstone interbedded with carbonaceous mudstone and coal</t>
  </si>
  <si>
    <t>Grey silty mudstone, sandy in part</t>
  </si>
  <si>
    <t>Lithic sandstone, medium to coarse grained</t>
  </si>
  <si>
    <t>Mudstone graded at base</t>
  </si>
  <si>
    <t>Sandstone, fine grained</t>
  </si>
  <si>
    <t>Coal with muddy laminae throughout</t>
  </si>
  <si>
    <t>Interbedded fine grained sandstone and mudstone, slightly carbonaceous</t>
  </si>
  <si>
    <t>Interlaminated mudstone and siltstone, carbonaceous in part</t>
  </si>
  <si>
    <t>Medium grained sandstone with carbonaceous mudstone bands</t>
  </si>
  <si>
    <t>Silty mudstone</t>
  </si>
  <si>
    <t>Fine sandstone, carbonaceous laminae in part</t>
  </si>
  <si>
    <t>Finely interbedded fine sandstone, siltstone and mudstone</t>
  </si>
  <si>
    <t>Interbedded mudstone and carbonaceous mudstone</t>
  </si>
  <si>
    <t>Interbedded mudstone, siltstone and fine grained sandstone</t>
  </si>
  <si>
    <t>Fine grained sandstone</t>
  </si>
  <si>
    <t xml:space="preserve">EOH </t>
  </si>
  <si>
    <t>VR007</t>
  </si>
  <si>
    <t>Interval A Seam to G Seam</t>
  </si>
  <si>
    <t>Sandstone and core loss</t>
  </si>
  <si>
    <t>Carbonaceous mudstone</t>
  </si>
  <si>
    <t>Mudstone, light grey</t>
  </si>
  <si>
    <t>Coal dull</t>
  </si>
  <si>
    <t>Mudstone, grey</t>
  </si>
  <si>
    <t>Coal, dull, broken</t>
  </si>
  <si>
    <t>Mudstone,light grey</t>
  </si>
  <si>
    <t>Coal, dull</t>
  </si>
  <si>
    <t>Mudstone, carbonadeous towards top</t>
  </si>
  <si>
    <t>Coal, dull and bright</t>
  </si>
  <si>
    <t>Mudstone, brown with a graded base</t>
  </si>
  <si>
    <t>Coal, dull and stony</t>
  </si>
  <si>
    <t>Carbonaceous mudstone with bright coal bands grading to mudstone</t>
  </si>
  <si>
    <t>Coal, dull and bright, stony at base</t>
  </si>
  <si>
    <t>Interbedded carbonaceous mudstone and grey mudstone</t>
  </si>
  <si>
    <t>Interbedded carbonaceous mudstone and grey mudstone, with minor banded coal</t>
  </si>
  <si>
    <t>Interbedded carbonaceous and grey mudstone</t>
  </si>
  <si>
    <t xml:space="preserve">Grey mudstone with minor unnamed coal bands, coarsening downwards to a Grey mudstone interbedded with Sandstone, Sandstone increasing downhole. Sandstone - lithic, massive with clay matrix. </t>
  </si>
  <si>
    <t xml:space="preserve">Grey mudstone floor, with minor unnamed coal bands, coarsening downwards to a grey mudstone interbedded with massive lithic sandstone with clay matrix, Sandstone increasing downhole. </t>
  </si>
  <si>
    <t>Interbedded heavy dull coal, grey mudstone and carbonaceous mudstone. Top 10cm decomposed</t>
  </si>
  <si>
    <t>Siltstone, minor coal, carb mudstone floor downgrading to a coarse grained lithic sandstone</t>
  </si>
  <si>
    <t>Coarse lithic sandstone with coal flasers</t>
  </si>
  <si>
    <t>Coarse grained light grey sandstone with occassional coal flasers</t>
  </si>
  <si>
    <t>Coal with major core loss</t>
  </si>
  <si>
    <t>E Seam ?</t>
  </si>
  <si>
    <t>Medium to coarse grained lithic sandstone with coal flasers</t>
  </si>
  <si>
    <t>Lithic sandstone medium to coarse grained with coal flasers</t>
  </si>
  <si>
    <t>CSPP Survey</t>
  </si>
  <si>
    <t>589431.77E</t>
  </si>
  <si>
    <t>5388423.42N</t>
  </si>
  <si>
    <t>828.13 RL</t>
  </si>
  <si>
    <t>581.42 RL</t>
  </si>
  <si>
    <t>588328.64E</t>
  </si>
  <si>
    <t>5390042.42N</t>
  </si>
  <si>
    <t>588745.38E</t>
  </si>
  <si>
    <t>5390342.18N</t>
  </si>
  <si>
    <t>587819.06E</t>
  </si>
  <si>
    <t>5390337.41N</t>
  </si>
  <si>
    <t>587808.03E</t>
  </si>
  <si>
    <t>5390437.21N</t>
  </si>
  <si>
    <t>589143.52E</t>
  </si>
  <si>
    <t>5390231.88N</t>
  </si>
  <si>
    <t>Soil, Regolith</t>
  </si>
  <si>
    <t>556.45 RL</t>
  </si>
  <si>
    <t>455.01 RL</t>
  </si>
  <si>
    <t>436.2 RL</t>
  </si>
  <si>
    <t>573.39 RL</t>
  </si>
  <si>
    <t>588443.79 E</t>
  </si>
  <si>
    <t>5389239.06 N</t>
  </si>
  <si>
    <t>661.32 RL</t>
  </si>
  <si>
    <t>HVC 136</t>
  </si>
  <si>
    <t>HVC 137</t>
  </si>
  <si>
    <t>HVC 138</t>
  </si>
  <si>
    <t>HVC 139</t>
  </si>
  <si>
    <t>HVC 140</t>
  </si>
  <si>
    <t>HVC 141</t>
  </si>
  <si>
    <t>HVC 142</t>
  </si>
  <si>
    <t>NQ3-45.0mm*</t>
  </si>
  <si>
    <t>half core, cut for AMD</t>
  </si>
  <si>
    <t>HQ3 from surface</t>
  </si>
  <si>
    <t>Variable core recovery 0-100%, HWT to 25m, HQ3 to 59.5m</t>
  </si>
  <si>
    <t>NQ3 to EOH</t>
  </si>
  <si>
    <t>Lithic sandstone, minor siltstone</t>
  </si>
  <si>
    <t>Roof-carbonaceous and grey mudstone</t>
  </si>
  <si>
    <t>Coal, numerous dirt bands, mudstone</t>
  </si>
  <si>
    <t>A</t>
  </si>
  <si>
    <t>Floor-mainly grey mudstone, minor carbonaceous mudstone, lithic sandstone</t>
  </si>
  <si>
    <t>Lithic sandstone, minor carbonaceous, coaly bands, flasers</t>
  </si>
  <si>
    <t>Roof-carbonaceous and cream mudstone</t>
  </si>
  <si>
    <t>HVC136</t>
  </si>
  <si>
    <t>Floor-carbonaeous grading down to grey mudstone</t>
  </si>
  <si>
    <t>Lithic sandstone</t>
  </si>
  <si>
    <t>Roof-lithic sandstone overlying carbonaceous mudstone</t>
  </si>
  <si>
    <t>Coal, good quality and heavy dull, interbanded with mudstone, dirt bands</t>
  </si>
  <si>
    <t>HVC137</t>
  </si>
  <si>
    <t>Dolerite Talus. Weathered and fresh dolerite boulders and pebbles in clay matrix</t>
  </si>
  <si>
    <t>Coal, 2 plys of good quality coal with 1.13m mudstone interburden</t>
  </si>
  <si>
    <t>Floor-grey mudstone grading down to fine sandstone</t>
  </si>
  <si>
    <t>Carbonaceous, grey mudstone grading down to siltstone</t>
  </si>
  <si>
    <t>Roof-carbonaceous overlying grey mudstone</t>
  </si>
  <si>
    <t>Roof-carbonaceous, fawn mudstone, claystone</t>
  </si>
  <si>
    <t>HVC138</t>
  </si>
  <si>
    <t>HVC139</t>
  </si>
  <si>
    <t>HVC140</t>
  </si>
  <si>
    <t>Roof-lithic sandstone</t>
  </si>
  <si>
    <t>251 76</t>
  </si>
  <si>
    <t>Coal, good quality thin seam</t>
  </si>
  <si>
    <t>Floor-silty grey mudstone with swelling clays,grading down to carbonaceos mudstone</t>
  </si>
  <si>
    <t xml:space="preserve">Floor-grey mudstone </t>
  </si>
  <si>
    <t>siltstone with thin coaly bands at top of unit</t>
  </si>
  <si>
    <t>Grey grading down to carbonaceous mudstone</t>
  </si>
  <si>
    <t>Coal, decent quality with dirt bands increasing down seam</t>
  </si>
  <si>
    <t>Coal, 2 splits of good quality coal with 1.61m mudstone interburden</t>
  </si>
  <si>
    <t>HVC141</t>
  </si>
  <si>
    <t>HVC142</t>
  </si>
  <si>
    <t>Floor- grey mudstone, minor siltstone</t>
  </si>
  <si>
    <t>Siltstone grading down to carbonaceous mudstone</t>
  </si>
  <si>
    <t xml:space="preserve">Roof-carbonaceos mudstone under lithic sandstone </t>
  </si>
  <si>
    <t>H#1</t>
  </si>
  <si>
    <t>Coal grading to carbonaceous mudstone</t>
  </si>
  <si>
    <t>H#2</t>
  </si>
  <si>
    <t>Carbonaceous, grey mudstone grading down to silty mudstone</t>
  </si>
  <si>
    <t>H#3</t>
  </si>
  <si>
    <t>Floor-brown, grey mudstone, minor coaly band</t>
  </si>
  <si>
    <t>Tray #89</t>
  </si>
  <si>
    <t>VR008</t>
  </si>
  <si>
    <t>HVC160</t>
  </si>
  <si>
    <t>HVC161</t>
  </si>
  <si>
    <t>HVC162</t>
  </si>
  <si>
    <t>HVC163</t>
  </si>
  <si>
    <t>HVC164</t>
  </si>
  <si>
    <t>HVC165</t>
  </si>
  <si>
    <t>HQ3-61.1mm*</t>
  </si>
  <si>
    <t>Floor-carbonaceous  mudstone</t>
  </si>
  <si>
    <t>Spauldings DR rig, 200mm open hole percussion</t>
  </si>
  <si>
    <t>a/a</t>
  </si>
  <si>
    <t>Interbedded degraded coal, mudstone, siltstone</t>
  </si>
  <si>
    <t>Fining -up cycles of lithic sandstone, siltsone, grey mudstone</t>
  </si>
  <si>
    <t>Stackpooles B90 HQ3 core</t>
  </si>
  <si>
    <t>Roof-carbonaceous, grey and cream mudstone</t>
  </si>
  <si>
    <t>Floor-interbedded grey and carbonaceous mudstone</t>
  </si>
  <si>
    <t>Coal Seam. Interbedded dirty coal, carbonaceous, grey, cream mudstone, coal quality decreasing at seam base</t>
  </si>
  <si>
    <t>Coarse lithic sandstone, including Roof to seam C</t>
  </si>
  <si>
    <t>Coal Seam. Interbedded good coal, dirty coal, stony coal, carbonaceous and grey mudstone</t>
  </si>
  <si>
    <t>Floor-carbonaceous, grey mudstone top to fining-up cycle</t>
  </si>
  <si>
    <t>Fining -up and massive coarse-medium lithic sandstone, including Roof to Seam D</t>
  </si>
  <si>
    <t>Coal Seam. 2 coal plies with 1.15m mudstone interbed</t>
  </si>
  <si>
    <t>Floor-grey mudstone grading to carbonaceous at base</t>
  </si>
  <si>
    <t>Massive lithic sandstone</t>
  </si>
  <si>
    <t>Interbedded carbonaceous mudstone, siltstone</t>
  </si>
  <si>
    <t>Fining-up cycles of coarse-medium lithic sandstone grading up to siltstone, grey mudstone</t>
  </si>
  <si>
    <t>Thin upper F seam plies interbedded with grey, carbonaceous mudstone</t>
  </si>
  <si>
    <t>Roof-unstable siltsone, grey mudstone</t>
  </si>
  <si>
    <t>Coal Seam. 2 coal plies with 0.5m mudstone interbed</t>
  </si>
  <si>
    <t>Floor-grey mudstone overlying siltstone</t>
  </si>
  <si>
    <t>F seam lower split, thin good quality coal</t>
  </si>
  <si>
    <t>Fine lithic sandstone</t>
  </si>
  <si>
    <t>Carbonaceous mudstone overlying dull heavy coal</t>
  </si>
  <si>
    <t>Grey mudstone grading down to siltstone</t>
  </si>
  <si>
    <t>Massive medium lithic sandstone</t>
  </si>
  <si>
    <t>Interbedded grey mudstone, siltstone, fine sandstone</t>
  </si>
  <si>
    <t>Fining -up cycles of coarse-medium lithic sandstone, including Roof to seam G</t>
  </si>
  <si>
    <t>Coal Seam. Upper ply, dull coal</t>
  </si>
  <si>
    <t>Grey mudstone, carbonaceous at base</t>
  </si>
  <si>
    <t>start NQ3 @ 251.00m</t>
  </si>
  <si>
    <t xml:space="preserve">Dull heavy coal interbanded with grey mudstone, disrupted core </t>
  </si>
  <si>
    <t xml:space="preserve">Fining-up cycles of coarse-medium lithic sandstone </t>
  </si>
  <si>
    <t xml:space="preserve">?Floor-grey mudstone, clay breccia, probably deformed by drilling </t>
  </si>
  <si>
    <t>Tray# 63</t>
  </si>
  <si>
    <t>Coal Seam.  Lower ply, dull minor bright coal</t>
  </si>
  <si>
    <t>VR009</t>
  </si>
  <si>
    <t>Dolerite regolith</t>
  </si>
  <si>
    <t>Fresh dolerite</t>
  </si>
  <si>
    <t>Fining up cycles of lithic sandstone-mudstone, minor thin coaly, carbonaceous mudstone  bands</t>
  </si>
  <si>
    <t>interpreted from percussion chips</t>
  </si>
  <si>
    <t>Interbedded dirty coal and mudstone</t>
  </si>
  <si>
    <t>7 inch diam open hole DHH-Spauldings DR rig</t>
  </si>
  <si>
    <t>Silty grey mudstone with 10 cm coaly base</t>
  </si>
  <si>
    <t>interpreted from percussion chips to 258.8m</t>
  </si>
  <si>
    <t>HQ3 from 258.8-Stacpoole B90</t>
  </si>
  <si>
    <t>HVC169</t>
  </si>
  <si>
    <t>Summary Geology Log (1:200) &amp; Sample Details</t>
  </si>
  <si>
    <t>Coal Seam including decent quality interval</t>
  </si>
  <si>
    <t>Floor- carbonaceous grading down to grey mudstone</t>
  </si>
  <si>
    <t>Fining up cycles of coarse-medium lithic sandstone-mudstone, minor  mudstone  tops  = Roof</t>
  </si>
  <si>
    <t>Floor- grey silty mudstone, claystone, thin stony coal base</t>
  </si>
  <si>
    <t>Coal Seam-thick seam of mainly dirty, stony coal</t>
  </si>
  <si>
    <t xml:space="preserve">Coal Seam-thin good quality ply </t>
  </si>
  <si>
    <t>Grey mudstone, siltstone interburden</t>
  </si>
  <si>
    <t>Coal Seam-dull with minor mudstone bands</t>
  </si>
  <si>
    <t>Floor-grey mudstone, minor carbonaceous bands</t>
  </si>
  <si>
    <t>Grey mudstone, minor siltstone, coal flasers</t>
  </si>
  <si>
    <t>Interbedded thin coal plys, siltstone and grey mudstone with swelling clay</t>
  </si>
  <si>
    <t>Roof-grey grading down to carbonaceous mudstone</t>
  </si>
  <si>
    <t>Coal Seam-good quality coal with dirt bands</t>
  </si>
  <si>
    <t>HVC170</t>
  </si>
  <si>
    <t>HVC171</t>
  </si>
  <si>
    <t>Floor-heavy coal grading down to mudstone, siltstone</t>
  </si>
  <si>
    <t xml:space="preserve">Fining up cycles of coarse-medium lithic sandstone </t>
  </si>
  <si>
    <t xml:space="preserve">Fining up cycles of coarse-medium lithic sandstone, minor  mudstone  tops </t>
  </si>
  <si>
    <t>Fining up cycles of coarse-medium lithic sandstone, minor  mudstone  tops  = Roof</t>
  </si>
  <si>
    <t>Fining up cycles of coarse-medium lithic sandstone, minor  carbonaceous mudstone  tops to basal cycles = Roof</t>
  </si>
  <si>
    <t>Fining up interval of thin siltstone, mudstone, stony coal bands</t>
  </si>
  <si>
    <t>Thinly bedded carbonaceous mudstone, minor heavy coal bands, grey siltstone, mudstone</t>
  </si>
  <si>
    <t>Roof-interbedded grey siltstone, fine sandstone, mudstone</t>
  </si>
  <si>
    <t>588834.91E</t>
  </si>
  <si>
    <t>5388379.8N</t>
  </si>
  <si>
    <t>786.91RL</t>
  </si>
  <si>
    <t>Dip -90</t>
  </si>
  <si>
    <t>588179.34E</t>
  </si>
  <si>
    <t>5389580.46N</t>
  </si>
  <si>
    <t>623.6RL</t>
  </si>
  <si>
    <t>VR010</t>
  </si>
  <si>
    <t>540.94RL</t>
  </si>
  <si>
    <t>588197.85E</t>
  </si>
  <si>
    <t>5390240.51N</t>
  </si>
  <si>
    <t>Spaulding Drillers</t>
  </si>
  <si>
    <t>Jamie Fielding</t>
  </si>
  <si>
    <t>DR2H</t>
  </si>
  <si>
    <t>HVC172</t>
  </si>
  <si>
    <t>HVC173</t>
  </si>
  <si>
    <t>HVC174</t>
  </si>
  <si>
    <t>HVC175</t>
  </si>
  <si>
    <t>HVC176</t>
  </si>
  <si>
    <t>2.18m @ 39.5% ash from 379.87m</t>
  </si>
  <si>
    <t>1.93m @ 43.7% ash 208.27m</t>
  </si>
  <si>
    <t>1.75m @ 29.2% from 100.77m</t>
  </si>
  <si>
    <t>1.74m @ 34.5% ash from 277.62m</t>
  </si>
  <si>
    <t>1.99m @ 33.0% from 302.56m</t>
  </si>
  <si>
    <t>2.02m @ 42.0% from 260.45m</t>
  </si>
  <si>
    <t>1.65m @ 36.1% ash from 431.35m</t>
  </si>
  <si>
    <t>2.36m @ 36.9% ash from 424.82m</t>
  </si>
  <si>
    <t>HVC173-175</t>
  </si>
  <si>
    <t>Interburden grey, minor carbonaceous mudstone, silty at base</t>
  </si>
  <si>
    <t>Coal Seam-good quality coal 15% bright</t>
  </si>
  <si>
    <t>Floor-grey mudstone, siltstone</t>
  </si>
  <si>
    <t>HVC170-172</t>
  </si>
  <si>
    <t>Tray# 64</t>
  </si>
  <si>
    <t>8 inch steel casing to 22m</t>
  </si>
  <si>
    <t>Top Coal Measures @ 24m</t>
  </si>
  <si>
    <t>Dolerite Talus- orange brown clay, weathered and fresh dolerite fragments from sand to boulder size</t>
  </si>
  <si>
    <t>percussion hole</t>
  </si>
  <si>
    <t>percussiion drill hole with 1 metre composite  samples</t>
  </si>
  <si>
    <t>Mudstone-grey, minor carbonaceous= Roof</t>
  </si>
  <si>
    <t>B?</t>
  </si>
  <si>
    <t>Coal-dirty, grading to carbonaceous mudstone</t>
  </si>
  <si>
    <t xml:space="preserve">Carbonaceous Mudstone </t>
  </si>
  <si>
    <t>water table @ 44m</t>
  </si>
  <si>
    <t>Mudstone-grey, clayey, sandy base</t>
  </si>
  <si>
    <t xml:space="preserve"> Sandstone-lithic, coarse base, fining up cycles</t>
  </si>
  <si>
    <t>Sandstone-lithic, mainly coarse, mudstone at basal metre=Roof</t>
  </si>
  <si>
    <t>C?</t>
  </si>
  <si>
    <t>Coal-dirty, grading to carbonaceous mudstone, grey mudstone</t>
  </si>
  <si>
    <t>D?</t>
  </si>
  <si>
    <t>Coal-dirty, grading to carbonaceous, grey mudstone</t>
  </si>
  <si>
    <t xml:space="preserve"> Regolith- orange brown clays, soil</t>
  </si>
  <si>
    <t>Mudstone-grey, carbonaceous, minor coaly bands=Roof</t>
  </si>
  <si>
    <t>Mudstone-grey, minor carbonaceous</t>
  </si>
  <si>
    <t>Mudstone-carbonaceous, grey</t>
  </si>
  <si>
    <t>Sandstone-lithic, mudstone conglomerate base, mudstone top</t>
  </si>
  <si>
    <t xml:space="preserve">Carbonaceous Mudstone-minor grey mudstone, coal </t>
  </si>
  <si>
    <t>Siltstone- grey, grading up to mudstone</t>
  </si>
  <si>
    <t>Sandstone-lithic, mainly coarse, conglomerate base</t>
  </si>
  <si>
    <t>Mudstone- grey, siltstone base</t>
  </si>
  <si>
    <t>?</t>
  </si>
  <si>
    <t>Coal-dirty, cabonaceous and grey mudstone</t>
  </si>
  <si>
    <t>Sandstone-lithic, coarse, minor coaly fragments=Roof</t>
  </si>
  <si>
    <t>Mudstone-grey, carbonaceous, minor coaly bands</t>
  </si>
  <si>
    <t>Siltstone, grey, clayey</t>
  </si>
  <si>
    <t>Mudstone-grey and carbonaceous=Roof</t>
  </si>
  <si>
    <t>slotted casing interval</t>
  </si>
  <si>
    <t>Coal-decent quality, minor carbonaceous and grey mudstone</t>
  </si>
  <si>
    <t>?F</t>
  </si>
  <si>
    <t>Siltstone-fining up to grey mudstone</t>
  </si>
  <si>
    <t>Sandstone-lithic, coarse, massive</t>
  </si>
  <si>
    <t>Mudstone-grey, minor siltstone, carbonaceous mudstone</t>
  </si>
  <si>
    <t>Sandstone-lithic, fine, calcite fragments (?veins)=Roof</t>
  </si>
  <si>
    <t>?G-upper</t>
  </si>
  <si>
    <t>Coal-good quality, bright, minor siltstone</t>
  </si>
  <si>
    <t>?G-lower</t>
  </si>
  <si>
    <t>Coal-dirty, silty sandstone</t>
  </si>
  <si>
    <t>Siltstone-grey mudstone, traces of coal</t>
  </si>
  <si>
    <t>Mudstone-carbonaceous, minor siltstone, traces of coal</t>
  </si>
  <si>
    <t>Siltstone-sandy, minor carbonaceous mudstone</t>
  </si>
  <si>
    <t>Sandstone-lithic, fine, silty, minor grey, carbonaceous mudstone</t>
  </si>
  <si>
    <t>Siltstone-grey</t>
  </si>
  <si>
    <t>HWT casing to 181m</t>
  </si>
  <si>
    <t>Sandstone-lithic, silty, fine=Floor</t>
  </si>
  <si>
    <t>Mudstone-grey, carbonaceous, traces of coal=Floor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</si>
</sst>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8"/>
      <name val="Calibri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2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0" xfId="0" applyFont="1"/>
    <xf numFmtId="164" fontId="0" fillId="0" borderId="0" xfId="1" applyNumberFormat="1" applyFont="1"/>
    <xf numFmtId="164" fontId="2" fillId="0" borderId="0" xfId="0" applyNumberFormat="1" applyFont="1"/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0" fillId="0" borderId="0" xfId="0" applyNumberFormat="1" applyFont="1"/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7"/>
  <sheetViews>
    <sheetView tabSelected="1" zoomScaleNormal="100" workbookViewId="0">
      <pane ySplit="5" topLeftCell="A6" activePane="bottomLeft" state="frozen"/>
      <selection activeCell="F1" sqref="F1"/>
      <selection pane="bottomLeft" activeCell="B1" sqref="A1:B1048576"/>
    </sheetView>
  </sheetViews>
  <sheetFormatPr defaultRowHeight="12.75"/>
  <cols>
    <col min="1" max="1" width="7.140625" style="1" customWidth="1"/>
    <col min="2" max="2" width="15.7109375" style="1" customWidth="1"/>
    <col min="3" max="3" width="19.7109375" style="1" customWidth="1"/>
    <col min="4" max="4" width="13.5703125" style="1" customWidth="1"/>
    <col min="5" max="5" width="13" style="4" customWidth="1"/>
    <col min="6" max="6" width="9.28515625" style="4" customWidth="1"/>
    <col min="7" max="7" width="57.5703125" style="2" customWidth="1"/>
    <col min="8" max="8" width="11.42578125" style="7" customWidth="1"/>
    <col min="9" max="9" width="11.85546875" style="15" customWidth="1"/>
    <col min="10" max="10" width="30.7109375" style="15" customWidth="1"/>
    <col min="11" max="11" width="45.42578125" style="1" customWidth="1"/>
    <col min="12" max="12" width="42.7109375" style="2" customWidth="1"/>
    <col min="13" max="16384" width="9.140625" style="1"/>
  </cols>
  <sheetData>
    <row r="1" spans="1:12">
      <c r="G1" s="3"/>
      <c r="H1" s="5"/>
      <c r="I1" s="14"/>
      <c r="J1" s="14"/>
      <c r="L1" s="3"/>
    </row>
    <row r="2" spans="1:12">
      <c r="G2" s="3" t="s">
        <v>0</v>
      </c>
      <c r="H2" s="5"/>
      <c r="I2" s="14"/>
      <c r="J2" s="14"/>
      <c r="L2" s="3"/>
    </row>
    <row r="3" spans="1:12">
      <c r="G3" s="3" t="s">
        <v>517</v>
      </c>
      <c r="H3" s="5"/>
      <c r="I3" s="14"/>
      <c r="J3" s="14"/>
      <c r="L3" s="3"/>
    </row>
    <row r="5" spans="1:12" s="6" customFormat="1" ht="25.5">
      <c r="A5" s="5" t="s">
        <v>1</v>
      </c>
      <c r="B5" s="5" t="s">
        <v>25</v>
      </c>
      <c r="C5" s="5" t="s">
        <v>2</v>
      </c>
      <c r="D5" s="5" t="s">
        <v>3</v>
      </c>
      <c r="E5" s="8" t="s">
        <v>32</v>
      </c>
      <c r="F5" s="8" t="s">
        <v>33</v>
      </c>
      <c r="G5" s="5" t="s">
        <v>4</v>
      </c>
      <c r="H5" s="5" t="s">
        <v>30</v>
      </c>
      <c r="I5" s="5" t="s">
        <v>5</v>
      </c>
      <c r="J5" s="5" t="s">
        <v>288</v>
      </c>
      <c r="K5" s="5" t="s">
        <v>6</v>
      </c>
      <c r="L5" s="5" t="s">
        <v>7</v>
      </c>
    </row>
    <row r="6" spans="1:12">
      <c r="A6" s="13" t="s">
        <v>8</v>
      </c>
      <c r="B6" s="1" t="s">
        <v>383</v>
      </c>
      <c r="C6" s="1" t="s">
        <v>9</v>
      </c>
      <c r="D6" s="1" t="s">
        <v>11</v>
      </c>
      <c r="E6" s="4">
        <v>0</v>
      </c>
      <c r="F6" s="4">
        <v>4</v>
      </c>
      <c r="G6" s="2" t="s">
        <v>20</v>
      </c>
      <c r="K6" s="1" t="s">
        <v>15</v>
      </c>
      <c r="L6" s="2" t="s">
        <v>24</v>
      </c>
    </row>
    <row r="7" spans="1:12">
      <c r="B7" s="1" t="s">
        <v>384</v>
      </c>
      <c r="C7" s="1" t="s">
        <v>10</v>
      </c>
      <c r="D7" s="1" t="s">
        <v>12</v>
      </c>
      <c r="E7" s="4">
        <v>4</v>
      </c>
      <c r="F7" s="4">
        <v>203.3</v>
      </c>
      <c r="G7" s="2" t="s">
        <v>13</v>
      </c>
      <c r="K7" s="1" t="s">
        <v>15</v>
      </c>
      <c r="L7" s="2" t="s">
        <v>14</v>
      </c>
    </row>
    <row r="8" spans="1:12">
      <c r="B8" s="1" t="s">
        <v>385</v>
      </c>
      <c r="E8" s="4">
        <v>203.3</v>
      </c>
      <c r="F8" s="4">
        <v>374.78</v>
      </c>
      <c r="G8" s="2" t="s">
        <v>13</v>
      </c>
      <c r="K8" s="1" t="s">
        <v>16</v>
      </c>
      <c r="L8" s="2" t="s">
        <v>18</v>
      </c>
    </row>
    <row r="9" spans="1:12">
      <c r="B9" s="1" t="s">
        <v>386</v>
      </c>
      <c r="K9" s="1" t="s">
        <v>23</v>
      </c>
      <c r="L9" s="2" t="s">
        <v>17</v>
      </c>
    </row>
    <row r="10" spans="1:12">
      <c r="B10" s="1" t="s">
        <v>26</v>
      </c>
      <c r="L10" s="2" t="s">
        <v>19</v>
      </c>
    </row>
    <row r="11" spans="1:12">
      <c r="L11" s="2" t="s">
        <v>21</v>
      </c>
    </row>
    <row r="12" spans="1:12">
      <c r="F12" s="4">
        <v>374.78</v>
      </c>
      <c r="G12" s="2" t="s">
        <v>138</v>
      </c>
      <c r="L12" s="2" t="s">
        <v>22</v>
      </c>
    </row>
    <row r="13" spans="1:12">
      <c r="E13" s="4">
        <v>374.77</v>
      </c>
      <c r="F13" s="4">
        <v>381</v>
      </c>
      <c r="G13" s="2" t="s">
        <v>28</v>
      </c>
      <c r="H13" s="7" t="s">
        <v>31</v>
      </c>
      <c r="I13" s="16" t="s">
        <v>73</v>
      </c>
      <c r="J13" s="16"/>
      <c r="K13" s="13" t="s">
        <v>323</v>
      </c>
      <c r="L13" s="2" t="s">
        <v>27</v>
      </c>
    </row>
    <row r="14" spans="1:12">
      <c r="E14" s="4">
        <v>381</v>
      </c>
      <c r="F14" s="4">
        <v>383.93</v>
      </c>
      <c r="G14" s="2" t="s">
        <v>139</v>
      </c>
      <c r="L14" s="1" t="s">
        <v>81</v>
      </c>
    </row>
    <row r="15" spans="1:12">
      <c r="E15" s="4">
        <v>383.93</v>
      </c>
      <c r="F15" s="4">
        <v>400.52</v>
      </c>
      <c r="G15" s="2" t="s">
        <v>140</v>
      </c>
    </row>
    <row r="16" spans="1:12">
      <c r="F16" s="4">
        <v>400.52</v>
      </c>
      <c r="G16" s="2" t="s">
        <v>141</v>
      </c>
    </row>
    <row r="17" spans="5:12">
      <c r="E17" s="4">
        <v>400.52</v>
      </c>
      <c r="F17" s="4">
        <v>404.71</v>
      </c>
      <c r="G17" s="2" t="s">
        <v>28</v>
      </c>
      <c r="H17" s="7" t="s">
        <v>34</v>
      </c>
      <c r="I17" s="16" t="s">
        <v>74</v>
      </c>
      <c r="J17" s="16"/>
      <c r="K17" s="1" t="s">
        <v>142</v>
      </c>
    </row>
    <row r="18" spans="5:12">
      <c r="E18" s="4">
        <v>404.71</v>
      </c>
      <c r="F18" s="4">
        <v>420.43</v>
      </c>
      <c r="G18" s="2" t="s">
        <v>145</v>
      </c>
      <c r="L18" s="11" t="s">
        <v>149</v>
      </c>
    </row>
    <row r="19" spans="5:12">
      <c r="E19" s="4">
        <v>420.43</v>
      </c>
      <c r="F19" s="4">
        <v>425.57</v>
      </c>
      <c r="G19" s="2" t="s">
        <v>146</v>
      </c>
      <c r="L19" s="11"/>
    </row>
    <row r="20" spans="5:12">
      <c r="F20" s="4">
        <v>425.57</v>
      </c>
      <c r="G20" s="2" t="s">
        <v>147</v>
      </c>
      <c r="K20" s="1" t="s">
        <v>143</v>
      </c>
      <c r="L20" s="11"/>
    </row>
    <row r="21" spans="5:12">
      <c r="E21" s="4">
        <v>425.57</v>
      </c>
      <c r="F21" s="4">
        <v>425.8</v>
      </c>
      <c r="G21" s="2" t="s">
        <v>36</v>
      </c>
      <c r="H21" s="7" t="s">
        <v>39</v>
      </c>
      <c r="I21" s="16"/>
      <c r="J21" s="16"/>
      <c r="K21" s="13" t="s">
        <v>144</v>
      </c>
      <c r="L21" s="11"/>
    </row>
    <row r="22" spans="5:12">
      <c r="E22" s="4">
        <v>425.8</v>
      </c>
      <c r="F22" s="4">
        <v>432.5</v>
      </c>
      <c r="G22" s="2" t="s">
        <v>175</v>
      </c>
      <c r="L22" s="11"/>
    </row>
    <row r="23" spans="5:12">
      <c r="E23" s="4">
        <v>432.5</v>
      </c>
      <c r="F23" s="4">
        <v>432.8</v>
      </c>
      <c r="G23" s="2" t="s">
        <v>148</v>
      </c>
      <c r="L23" s="11"/>
    </row>
    <row r="24" spans="5:12">
      <c r="E24" s="4">
        <v>432.8</v>
      </c>
      <c r="F24" s="4">
        <v>439.72</v>
      </c>
      <c r="G24" s="2" t="s">
        <v>153</v>
      </c>
      <c r="L24" s="11"/>
    </row>
    <row r="25" spans="5:12">
      <c r="E25" s="4">
        <v>439.72</v>
      </c>
      <c r="F25" s="4">
        <v>439.87</v>
      </c>
      <c r="G25" s="2" t="s">
        <v>35</v>
      </c>
      <c r="L25" s="11"/>
    </row>
    <row r="26" spans="5:12">
      <c r="E26" s="4">
        <v>439.87</v>
      </c>
      <c r="F26" s="4">
        <v>440.5</v>
      </c>
      <c r="G26" s="2" t="s">
        <v>37</v>
      </c>
      <c r="L26" s="11"/>
    </row>
    <row r="27" spans="5:12">
      <c r="E27" s="4">
        <v>440.5</v>
      </c>
      <c r="F27" s="4">
        <v>440.72</v>
      </c>
      <c r="G27" s="2" t="s">
        <v>148</v>
      </c>
      <c r="L27" s="11"/>
    </row>
    <row r="28" spans="5:12">
      <c r="E28" s="4">
        <v>440.72</v>
      </c>
      <c r="F28" s="4">
        <v>442.37</v>
      </c>
      <c r="G28" s="2" t="s">
        <v>147</v>
      </c>
      <c r="L28" s="11"/>
    </row>
    <row r="29" spans="5:12">
      <c r="E29" s="4">
        <v>442.37</v>
      </c>
      <c r="F29" s="4">
        <v>444.42</v>
      </c>
      <c r="G29" s="2" t="s">
        <v>35</v>
      </c>
      <c r="H29" s="7" t="s">
        <v>38</v>
      </c>
      <c r="I29" s="16" t="s">
        <v>75</v>
      </c>
      <c r="J29" s="16" t="s">
        <v>289</v>
      </c>
      <c r="K29" s="13" t="s">
        <v>150</v>
      </c>
      <c r="L29" s="11"/>
    </row>
    <row r="30" spans="5:12">
      <c r="E30" s="4">
        <v>444.42</v>
      </c>
      <c r="F30" s="4">
        <v>448.2</v>
      </c>
      <c r="G30" s="2" t="s">
        <v>154</v>
      </c>
      <c r="L30" s="11"/>
    </row>
    <row r="31" spans="5:12">
      <c r="E31" s="1"/>
      <c r="F31" s="4">
        <v>463.12</v>
      </c>
      <c r="G31" s="2" t="s">
        <v>29</v>
      </c>
      <c r="L31" s="11"/>
    </row>
    <row r="32" spans="5:12">
      <c r="E32" s="4">
        <v>463.12</v>
      </c>
      <c r="F32" s="4">
        <v>463.17</v>
      </c>
      <c r="G32" s="2" t="s">
        <v>40</v>
      </c>
      <c r="L32" s="11"/>
    </row>
    <row r="33" spans="5:12">
      <c r="E33" s="4">
        <v>463.17</v>
      </c>
      <c r="F33" s="4">
        <v>468.85</v>
      </c>
      <c r="G33" s="2" t="s">
        <v>29</v>
      </c>
      <c r="L33" s="11"/>
    </row>
    <row r="34" spans="5:12">
      <c r="E34" s="4">
        <v>448.2</v>
      </c>
      <c r="F34" s="4">
        <v>470.46</v>
      </c>
      <c r="G34" s="2" t="s">
        <v>155</v>
      </c>
      <c r="L34" s="11"/>
    </row>
    <row r="35" spans="5:12" ht="14.25" customHeight="1">
      <c r="E35" s="4">
        <v>470.46</v>
      </c>
      <c r="F35" s="4">
        <v>470.81</v>
      </c>
      <c r="G35" s="2" t="s">
        <v>35</v>
      </c>
      <c r="K35" s="13" t="s">
        <v>151</v>
      </c>
      <c r="L35" s="11"/>
    </row>
    <row r="36" spans="5:12">
      <c r="E36" s="4">
        <v>470.81</v>
      </c>
      <c r="F36" s="4">
        <v>489.76</v>
      </c>
      <c r="G36" s="2" t="s">
        <v>159</v>
      </c>
      <c r="L36" s="11"/>
    </row>
    <row r="37" spans="5:12">
      <c r="F37" s="4">
        <v>490.39</v>
      </c>
      <c r="G37" s="2" t="s">
        <v>160</v>
      </c>
      <c r="L37" s="11"/>
    </row>
    <row r="38" spans="5:12">
      <c r="E38" s="4">
        <v>490.39</v>
      </c>
      <c r="F38" s="4">
        <v>492.05</v>
      </c>
      <c r="G38" s="2" t="s">
        <v>41</v>
      </c>
      <c r="H38" s="7" t="s">
        <v>77</v>
      </c>
      <c r="I38" s="16" t="s">
        <v>76</v>
      </c>
      <c r="J38" s="16"/>
      <c r="L38" s="11"/>
    </row>
    <row r="39" spans="5:12" ht="51" customHeight="1">
      <c r="E39" s="4">
        <v>492.05</v>
      </c>
      <c r="F39" s="4">
        <v>493.59</v>
      </c>
      <c r="G39" s="2" t="s">
        <v>374</v>
      </c>
      <c r="L39" s="11"/>
    </row>
    <row r="40" spans="5:12">
      <c r="E40" s="4">
        <v>493.59</v>
      </c>
      <c r="F40" s="4">
        <v>493.72</v>
      </c>
      <c r="G40" s="2" t="s">
        <v>42</v>
      </c>
      <c r="L40" s="11"/>
    </row>
    <row r="41" spans="5:12" ht="51.75" customHeight="1">
      <c r="E41" s="4">
        <v>493.72</v>
      </c>
      <c r="F41" s="4">
        <v>502.58</v>
      </c>
      <c r="G41" s="2" t="s">
        <v>373</v>
      </c>
      <c r="L41" s="2" t="s">
        <v>294</v>
      </c>
    </row>
    <row r="42" spans="5:12" ht="25.5">
      <c r="E42" s="4">
        <v>502.58</v>
      </c>
      <c r="F42" s="4">
        <v>509.13</v>
      </c>
      <c r="G42" s="11" t="s">
        <v>164</v>
      </c>
    </row>
    <row r="43" spans="5:12" ht="25.5">
      <c r="E43" s="4">
        <v>509.13</v>
      </c>
      <c r="F43" s="4">
        <v>509.8</v>
      </c>
      <c r="G43" s="11" t="s">
        <v>71</v>
      </c>
      <c r="H43" s="12" t="s">
        <v>79</v>
      </c>
      <c r="K43" s="13" t="s">
        <v>152</v>
      </c>
    </row>
    <row r="44" spans="5:12">
      <c r="E44" s="4">
        <v>509.8</v>
      </c>
      <c r="F44" s="4">
        <v>510.74</v>
      </c>
      <c r="G44" s="11" t="s">
        <v>163</v>
      </c>
    </row>
    <row r="45" spans="5:12" ht="25.5">
      <c r="E45" s="4">
        <v>510.74</v>
      </c>
      <c r="F45" s="4">
        <v>516.70000000000005</v>
      </c>
      <c r="G45" s="11" t="s">
        <v>68</v>
      </c>
    </row>
    <row r="46" spans="5:12">
      <c r="E46" s="4">
        <v>516.70000000000005</v>
      </c>
      <c r="F46" s="4">
        <v>517.04999999999995</v>
      </c>
      <c r="G46" s="11" t="s">
        <v>69</v>
      </c>
    </row>
    <row r="47" spans="5:12">
      <c r="E47" s="4">
        <v>517.04999999999995</v>
      </c>
      <c r="F47" s="4">
        <v>517.1</v>
      </c>
      <c r="G47" s="11" t="s">
        <v>70</v>
      </c>
    </row>
    <row r="48" spans="5:12" ht="25.5">
      <c r="E48" s="4">
        <v>517.1</v>
      </c>
      <c r="F48" s="4">
        <v>517.20000000000005</v>
      </c>
      <c r="G48" s="11" t="s">
        <v>162</v>
      </c>
    </row>
    <row r="49" spans="1:12">
      <c r="E49" s="4">
        <v>517.20000000000005</v>
      </c>
      <c r="F49" s="4">
        <v>518.1</v>
      </c>
      <c r="G49" s="11" t="s">
        <v>72</v>
      </c>
      <c r="H49" s="12" t="s">
        <v>78</v>
      </c>
      <c r="K49" s="13" t="s">
        <v>144</v>
      </c>
    </row>
    <row r="50" spans="1:12">
      <c r="E50" s="4">
        <v>518.1</v>
      </c>
      <c r="F50" s="4">
        <v>518.44000000000005</v>
      </c>
      <c r="G50" s="11" t="s">
        <v>161</v>
      </c>
    </row>
    <row r="51" spans="1:12">
      <c r="E51" s="4">
        <v>518.44000000000005</v>
      </c>
      <c r="F51" s="4">
        <v>518.51</v>
      </c>
      <c r="G51" s="11" t="s">
        <v>69</v>
      </c>
    </row>
    <row r="52" spans="1:12" ht="25.5">
      <c r="E52" s="4">
        <v>518.51</v>
      </c>
      <c r="F52" s="4">
        <v>562.6</v>
      </c>
      <c r="G52" s="2" t="s">
        <v>80</v>
      </c>
    </row>
    <row r="53" spans="1:12" ht="25.5">
      <c r="E53" s="4">
        <v>562.6</v>
      </c>
      <c r="F53" s="4">
        <v>565.9</v>
      </c>
      <c r="G53" s="2" t="s">
        <v>84</v>
      </c>
    </row>
    <row r="54" spans="1:12">
      <c r="E54" s="4">
        <v>565.9</v>
      </c>
      <c r="G54" s="2" t="s">
        <v>85</v>
      </c>
    </row>
    <row r="55" spans="1:12">
      <c r="E55" s="4">
        <v>565.9</v>
      </c>
      <c r="F55" s="4">
        <v>576.04999999999995</v>
      </c>
      <c r="G55" s="2" t="s">
        <v>83</v>
      </c>
    </row>
    <row r="56" spans="1:12">
      <c r="F56" s="4" t="s">
        <v>82</v>
      </c>
      <c r="G56" s="2" t="s">
        <v>86</v>
      </c>
    </row>
    <row r="58" spans="1:12" ht="25.5">
      <c r="A58" s="5" t="s">
        <v>1</v>
      </c>
      <c r="B58" s="5" t="s">
        <v>25</v>
      </c>
      <c r="C58" s="5" t="s">
        <v>2</v>
      </c>
      <c r="D58" s="5" t="s">
        <v>3</v>
      </c>
      <c r="E58" s="8" t="s">
        <v>32</v>
      </c>
      <c r="F58" s="8" t="s">
        <v>33</v>
      </c>
      <c r="G58" s="5" t="s">
        <v>4</v>
      </c>
      <c r="H58" s="5" t="s">
        <v>30</v>
      </c>
      <c r="I58" s="5" t="s">
        <v>5</v>
      </c>
      <c r="J58" s="5"/>
      <c r="K58" s="5" t="s">
        <v>6</v>
      </c>
      <c r="L58" s="5" t="s">
        <v>7</v>
      </c>
    </row>
    <row r="59" spans="1:12" ht="25.5">
      <c r="A59" s="13" t="s">
        <v>87</v>
      </c>
      <c r="B59" s="1" t="s">
        <v>383</v>
      </c>
      <c r="C59" s="1" t="s">
        <v>9</v>
      </c>
      <c r="D59" s="1" t="s">
        <v>11</v>
      </c>
      <c r="E59" s="4">
        <v>0</v>
      </c>
      <c r="F59" s="4">
        <v>39.9</v>
      </c>
      <c r="G59" s="11" t="s">
        <v>176</v>
      </c>
      <c r="L59" s="2" t="s">
        <v>88</v>
      </c>
    </row>
    <row r="60" spans="1:12" ht="25.5">
      <c r="B60" s="1" t="s">
        <v>388</v>
      </c>
      <c r="C60" s="1" t="s">
        <v>10</v>
      </c>
      <c r="D60" s="1" t="s">
        <v>12</v>
      </c>
      <c r="E60" s="4">
        <v>39.9</v>
      </c>
      <c r="F60" s="4">
        <v>45.4</v>
      </c>
      <c r="G60" s="11" t="s">
        <v>375</v>
      </c>
      <c r="H60" s="12" t="s">
        <v>89</v>
      </c>
    </row>
    <row r="61" spans="1:12">
      <c r="B61" s="1" t="s">
        <v>389</v>
      </c>
      <c r="E61" s="4">
        <v>45.4</v>
      </c>
      <c r="F61" s="4">
        <v>50.7</v>
      </c>
      <c r="G61" s="11" t="s">
        <v>170</v>
      </c>
    </row>
    <row r="62" spans="1:12" ht="25.5">
      <c r="B62" s="1" t="s">
        <v>387</v>
      </c>
      <c r="E62" s="4">
        <v>50.7</v>
      </c>
      <c r="F62" s="4">
        <v>67.52</v>
      </c>
      <c r="G62" s="11" t="s">
        <v>298</v>
      </c>
      <c r="L62" s="11" t="s">
        <v>169</v>
      </c>
    </row>
    <row r="63" spans="1:12">
      <c r="B63" s="1" t="s">
        <v>26</v>
      </c>
      <c r="E63" s="4">
        <v>67.52</v>
      </c>
      <c r="F63" s="4">
        <v>67.78</v>
      </c>
      <c r="G63" s="11" t="s">
        <v>182</v>
      </c>
    </row>
    <row r="64" spans="1:12">
      <c r="E64" s="4">
        <v>67.78</v>
      </c>
      <c r="F64" s="4">
        <v>72.09</v>
      </c>
      <c r="G64" s="11" t="s">
        <v>183</v>
      </c>
      <c r="H64" s="12" t="s">
        <v>137</v>
      </c>
      <c r="I64" s="16" t="s">
        <v>244</v>
      </c>
      <c r="J64" s="16"/>
      <c r="K64" s="13" t="s">
        <v>151</v>
      </c>
    </row>
    <row r="65" spans="5:12" ht="25.5">
      <c r="E65" s="4">
        <v>72.09</v>
      </c>
      <c r="F65" s="4">
        <v>76.19</v>
      </c>
      <c r="G65" s="11" t="s">
        <v>177</v>
      </c>
    </row>
    <row r="66" spans="5:12">
      <c r="E66" s="4">
        <v>76.19</v>
      </c>
      <c r="F66" s="4">
        <v>88.37</v>
      </c>
      <c r="G66" s="11" t="s">
        <v>178</v>
      </c>
      <c r="K66" s="13" t="s">
        <v>292</v>
      </c>
      <c r="L66" s="11" t="s">
        <v>168</v>
      </c>
    </row>
    <row r="67" spans="5:12">
      <c r="E67" s="4">
        <v>88.37</v>
      </c>
      <c r="F67" s="4">
        <v>91.92</v>
      </c>
      <c r="G67" s="11" t="s">
        <v>200</v>
      </c>
      <c r="H67" s="12" t="s">
        <v>31</v>
      </c>
      <c r="I67" s="16" t="s">
        <v>245</v>
      </c>
      <c r="J67" s="16"/>
      <c r="K67" s="1" t="s">
        <v>293</v>
      </c>
      <c r="L67" s="11" t="s">
        <v>167</v>
      </c>
    </row>
    <row r="68" spans="5:12" ht="25.5">
      <c r="E68" s="4">
        <v>91.92</v>
      </c>
      <c r="F68" s="4">
        <v>95.22</v>
      </c>
      <c r="G68" s="11" t="s">
        <v>179</v>
      </c>
      <c r="L68" s="11" t="s">
        <v>167</v>
      </c>
    </row>
    <row r="69" spans="5:12">
      <c r="E69" s="4">
        <v>95.22</v>
      </c>
      <c r="F69" s="4">
        <v>111.16</v>
      </c>
      <c r="G69" s="11" t="s">
        <v>184</v>
      </c>
      <c r="L69" s="11" t="s">
        <v>167</v>
      </c>
    </row>
    <row r="70" spans="5:12">
      <c r="E70" s="4">
        <v>111.16</v>
      </c>
      <c r="F70" s="4">
        <v>115.45</v>
      </c>
      <c r="G70" s="11" t="s">
        <v>185</v>
      </c>
    </row>
    <row r="71" spans="5:12">
      <c r="E71" s="4">
        <v>115.45</v>
      </c>
      <c r="F71" s="4">
        <v>116.31</v>
      </c>
      <c r="G71" s="11" t="s">
        <v>183</v>
      </c>
      <c r="H71" s="12" t="s">
        <v>34</v>
      </c>
      <c r="I71" s="16" t="s">
        <v>246</v>
      </c>
      <c r="J71" s="16"/>
      <c r="K71" s="13" t="s">
        <v>151</v>
      </c>
    </row>
    <row r="72" spans="5:12">
      <c r="E72" s="4">
        <v>116.31</v>
      </c>
      <c r="F72" s="4">
        <v>117.27</v>
      </c>
      <c r="G72" s="11" t="s">
        <v>186</v>
      </c>
      <c r="I72" s="16"/>
      <c r="J72" s="16"/>
    </row>
    <row r="73" spans="5:12">
      <c r="E73" s="4">
        <v>117.27</v>
      </c>
      <c r="F73" s="4">
        <v>118.52</v>
      </c>
      <c r="G73" s="11" t="s">
        <v>183</v>
      </c>
      <c r="H73" s="12" t="s">
        <v>34</v>
      </c>
      <c r="I73" s="16" t="s">
        <v>131</v>
      </c>
      <c r="J73" s="16"/>
      <c r="K73" s="13" t="s">
        <v>151</v>
      </c>
    </row>
    <row r="74" spans="5:12" ht="25.5">
      <c r="E74" s="4">
        <v>118.52</v>
      </c>
      <c r="F74" s="4">
        <v>128.71</v>
      </c>
      <c r="G74" s="11" t="s">
        <v>187</v>
      </c>
    </row>
    <row r="75" spans="5:12" ht="25.5">
      <c r="E75" s="4">
        <v>128.71</v>
      </c>
      <c r="F75" s="4">
        <v>133.26</v>
      </c>
      <c r="G75" s="11" t="s">
        <v>188</v>
      </c>
    </row>
    <row r="76" spans="5:12">
      <c r="E76" s="4">
        <v>133.26</v>
      </c>
      <c r="F76" s="4">
        <v>142.58000000000001</v>
      </c>
      <c r="G76" s="11" t="s">
        <v>189</v>
      </c>
      <c r="L76" s="11" t="s">
        <v>167</v>
      </c>
    </row>
    <row r="77" spans="5:12">
      <c r="E77" s="4">
        <v>142.58000000000001</v>
      </c>
      <c r="F77" s="4">
        <v>143.76</v>
      </c>
      <c r="G77" s="11" t="s">
        <v>190</v>
      </c>
    </row>
    <row r="78" spans="5:12">
      <c r="E78" s="4">
        <v>143.76</v>
      </c>
      <c r="F78" s="4">
        <v>144.74</v>
      </c>
      <c r="G78" s="11" t="s">
        <v>165</v>
      </c>
    </row>
    <row r="79" spans="5:12">
      <c r="E79" s="4">
        <v>144.74</v>
      </c>
      <c r="F79" s="4">
        <v>145.74</v>
      </c>
      <c r="G79" s="11" t="s">
        <v>191</v>
      </c>
    </row>
    <row r="80" spans="5:12">
      <c r="E80" s="4">
        <v>145.74</v>
      </c>
      <c r="F80" s="4">
        <v>146.33000000000001</v>
      </c>
      <c r="G80" s="11" t="s">
        <v>183</v>
      </c>
      <c r="H80" s="12" t="s">
        <v>39</v>
      </c>
      <c r="I80" s="16" t="s">
        <v>247</v>
      </c>
      <c r="J80" s="16"/>
      <c r="K80" s="13" t="s">
        <v>151</v>
      </c>
    </row>
    <row r="81" spans="5:11">
      <c r="E81" s="4">
        <v>146.33000000000001</v>
      </c>
      <c r="F81" s="4">
        <v>148.72999999999999</v>
      </c>
      <c r="G81" s="11" t="s">
        <v>180</v>
      </c>
    </row>
    <row r="82" spans="5:11">
      <c r="E82" s="4">
        <v>148.72999999999999</v>
      </c>
      <c r="F82" s="4">
        <v>157.94999999999999</v>
      </c>
      <c r="G82" s="11" t="s">
        <v>192</v>
      </c>
    </row>
    <row r="83" spans="5:11">
      <c r="E83" s="4">
        <v>157.94999999999999</v>
      </c>
      <c r="F83" s="4">
        <v>167.09</v>
      </c>
      <c r="G83" s="11" t="s">
        <v>185</v>
      </c>
    </row>
    <row r="84" spans="5:11">
      <c r="E84" s="4">
        <v>167.09</v>
      </c>
      <c r="F84" s="4">
        <v>167.92</v>
      </c>
      <c r="G84" s="11" t="s">
        <v>183</v>
      </c>
      <c r="H84" s="12" t="s">
        <v>38</v>
      </c>
      <c r="I84" s="16" t="s">
        <v>133</v>
      </c>
      <c r="J84" s="16"/>
      <c r="K84" s="13" t="s">
        <v>151</v>
      </c>
    </row>
    <row r="85" spans="5:11">
      <c r="E85" s="4">
        <v>167.92</v>
      </c>
      <c r="F85" s="4">
        <v>168.44</v>
      </c>
      <c r="G85" s="11" t="s">
        <v>193</v>
      </c>
      <c r="I85" s="16" t="s">
        <v>134</v>
      </c>
      <c r="J85" s="16"/>
    </row>
    <row r="86" spans="5:11">
      <c r="E86" s="4">
        <v>168.44</v>
      </c>
      <c r="F86" s="4">
        <v>169.04</v>
      </c>
      <c r="G86" s="11" t="s">
        <v>183</v>
      </c>
      <c r="H86" s="12" t="s">
        <v>38</v>
      </c>
      <c r="I86" s="16" t="s">
        <v>135</v>
      </c>
      <c r="J86" s="16"/>
      <c r="K86" s="13" t="s">
        <v>151</v>
      </c>
    </row>
    <row r="87" spans="5:11" ht="25.5">
      <c r="E87" s="4">
        <v>169.04</v>
      </c>
      <c r="F87" s="4">
        <v>175.25</v>
      </c>
      <c r="G87" s="11" t="s">
        <v>194</v>
      </c>
    </row>
    <row r="88" spans="5:11">
      <c r="E88" s="4">
        <v>175.25</v>
      </c>
      <c r="F88" s="4">
        <v>185.64</v>
      </c>
      <c r="G88" s="11" t="s">
        <v>189</v>
      </c>
    </row>
    <row r="89" spans="5:11">
      <c r="E89" s="4">
        <v>185.64</v>
      </c>
      <c r="F89" s="4">
        <v>193.66</v>
      </c>
      <c r="G89" s="11" t="s">
        <v>195</v>
      </c>
    </row>
    <row r="90" spans="5:11">
      <c r="E90" s="4">
        <v>193.66</v>
      </c>
      <c r="F90" s="4">
        <v>206.85</v>
      </c>
      <c r="G90" s="11" t="s">
        <v>189</v>
      </c>
    </row>
    <row r="91" spans="5:11" ht="25.5">
      <c r="E91" s="4">
        <v>206.85</v>
      </c>
      <c r="F91" s="4">
        <v>209.94</v>
      </c>
      <c r="G91" s="11" t="s">
        <v>181</v>
      </c>
    </row>
    <row r="92" spans="5:11">
      <c r="E92" s="4">
        <v>209.94</v>
      </c>
      <c r="F92" s="4">
        <v>211.09</v>
      </c>
      <c r="G92" s="11" t="s">
        <v>183</v>
      </c>
      <c r="H92" s="12" t="s">
        <v>77</v>
      </c>
      <c r="I92" s="16" t="s">
        <v>136</v>
      </c>
      <c r="J92" s="16"/>
      <c r="K92" s="13" t="s">
        <v>151</v>
      </c>
    </row>
    <row r="93" spans="5:11">
      <c r="E93" s="4">
        <v>211.09</v>
      </c>
      <c r="F93" s="4">
        <v>219.42</v>
      </c>
      <c r="G93" s="11" t="s">
        <v>196</v>
      </c>
    </row>
    <row r="94" spans="5:11" ht="25.5">
      <c r="E94" s="4">
        <v>219.42</v>
      </c>
      <c r="F94" s="4">
        <v>224.45</v>
      </c>
      <c r="G94" s="11" t="s">
        <v>197</v>
      </c>
    </row>
    <row r="95" spans="5:11">
      <c r="F95" s="22" t="s">
        <v>82</v>
      </c>
      <c r="G95" s="11" t="s">
        <v>166</v>
      </c>
    </row>
    <row r="97" spans="1:12" ht="25.5">
      <c r="A97" s="5" t="s">
        <v>1</v>
      </c>
      <c r="B97" s="5" t="s">
        <v>25</v>
      </c>
      <c r="C97" s="5" t="s">
        <v>2</v>
      </c>
      <c r="D97" s="5" t="s">
        <v>3</v>
      </c>
      <c r="E97" s="8" t="s">
        <v>32</v>
      </c>
      <c r="F97" s="8" t="s">
        <v>33</v>
      </c>
      <c r="G97" s="5" t="s">
        <v>4</v>
      </c>
      <c r="H97" s="5" t="s">
        <v>30</v>
      </c>
      <c r="I97" s="5" t="s">
        <v>5</v>
      </c>
      <c r="J97" s="5"/>
      <c r="K97" s="5" t="s">
        <v>6</v>
      </c>
      <c r="L97" s="5" t="s">
        <v>7</v>
      </c>
    </row>
    <row r="98" spans="1:12" s="13" customFormat="1">
      <c r="A98" s="13" t="s">
        <v>171</v>
      </c>
      <c r="B98" s="33" t="s">
        <v>383</v>
      </c>
      <c r="C98" s="13" t="s">
        <v>9</v>
      </c>
      <c r="D98" s="13" t="s">
        <v>11</v>
      </c>
      <c r="E98" s="22">
        <v>0</v>
      </c>
      <c r="F98" s="22">
        <v>3</v>
      </c>
      <c r="G98" s="11" t="s">
        <v>283</v>
      </c>
      <c r="H98" s="12"/>
      <c r="I98" s="16"/>
      <c r="J98" s="16"/>
      <c r="L98" s="11" t="s">
        <v>203</v>
      </c>
    </row>
    <row r="99" spans="1:12" s="13" customFormat="1">
      <c r="B99" s="33" t="s">
        <v>390</v>
      </c>
      <c r="C99" s="13" t="s">
        <v>10</v>
      </c>
      <c r="D99" s="13" t="s">
        <v>12</v>
      </c>
      <c r="E99" s="22">
        <v>3</v>
      </c>
      <c r="F99" s="22">
        <v>21.4</v>
      </c>
      <c r="G99" s="11" t="s">
        <v>282</v>
      </c>
      <c r="H99" s="12"/>
      <c r="I99" s="16"/>
      <c r="J99" s="16"/>
      <c r="L99" s="11"/>
    </row>
    <row r="100" spans="1:12" s="13" customFormat="1">
      <c r="B100" s="33" t="s">
        <v>391</v>
      </c>
      <c r="E100" s="22">
        <v>21.4</v>
      </c>
      <c r="F100" s="22">
        <v>26.64</v>
      </c>
      <c r="G100" s="11" t="s">
        <v>41</v>
      </c>
      <c r="H100" s="12" t="s">
        <v>89</v>
      </c>
      <c r="I100" s="16"/>
      <c r="J100" s="16"/>
      <c r="L100" s="11"/>
    </row>
    <row r="101" spans="1:12" s="13" customFormat="1">
      <c r="B101" s="33" t="s">
        <v>399</v>
      </c>
      <c r="E101" s="22">
        <v>26.64</v>
      </c>
      <c r="F101" s="22">
        <v>49.54</v>
      </c>
      <c r="G101" s="11" t="s">
        <v>281</v>
      </c>
      <c r="H101" s="12"/>
      <c r="I101" s="16"/>
      <c r="J101" s="16"/>
      <c r="L101" s="11" t="s">
        <v>280</v>
      </c>
    </row>
    <row r="102" spans="1:12" s="13" customFormat="1">
      <c r="B102" s="33" t="s">
        <v>26</v>
      </c>
      <c r="E102" s="22">
        <v>49.54</v>
      </c>
      <c r="F102" s="22">
        <v>51.71</v>
      </c>
      <c r="G102" s="11" t="s">
        <v>37</v>
      </c>
      <c r="H102" s="12"/>
      <c r="I102" s="16"/>
      <c r="J102" s="16"/>
      <c r="L102" s="11"/>
    </row>
    <row r="103" spans="1:12" s="13" customFormat="1">
      <c r="E103" s="22">
        <v>51.71</v>
      </c>
      <c r="F103" s="22">
        <v>54.2</v>
      </c>
      <c r="G103" s="11" t="s">
        <v>41</v>
      </c>
      <c r="H103" s="12" t="s">
        <v>137</v>
      </c>
      <c r="I103" s="16"/>
      <c r="J103" s="16"/>
      <c r="L103" s="11"/>
    </row>
    <row r="104" spans="1:12" s="13" customFormat="1">
      <c r="E104" s="22">
        <v>54.2</v>
      </c>
      <c r="F104" s="22">
        <v>59.54</v>
      </c>
      <c r="G104" s="11" t="s">
        <v>279</v>
      </c>
      <c r="H104" s="12"/>
      <c r="I104" s="16"/>
      <c r="J104" s="16"/>
      <c r="L104" s="11"/>
    </row>
    <row r="105" spans="1:12" s="13" customFormat="1">
      <c r="E105" s="22">
        <v>59.54</v>
      </c>
      <c r="F105" s="22">
        <v>60.71</v>
      </c>
      <c r="G105" s="11" t="s">
        <v>278</v>
      </c>
      <c r="H105" s="12"/>
      <c r="I105" s="16"/>
      <c r="J105" s="16"/>
      <c r="L105" s="11"/>
    </row>
    <row r="106" spans="1:12" s="13" customFormat="1">
      <c r="E106" s="22">
        <v>60.71</v>
      </c>
      <c r="F106" s="22">
        <v>73.72</v>
      </c>
      <c r="G106" s="11" t="s">
        <v>277</v>
      </c>
      <c r="H106" s="12"/>
      <c r="I106" s="16"/>
      <c r="J106" s="16"/>
      <c r="L106" s="11"/>
    </row>
    <row r="107" spans="1:12" s="13" customFormat="1">
      <c r="E107" s="22">
        <v>73.72</v>
      </c>
      <c r="F107" s="22">
        <v>77.13</v>
      </c>
      <c r="G107" s="11" t="s">
        <v>41</v>
      </c>
      <c r="H107" s="12" t="s">
        <v>31</v>
      </c>
      <c r="I107" s="16" t="s">
        <v>284</v>
      </c>
      <c r="J107" s="16"/>
      <c r="L107" s="11"/>
    </row>
    <row r="108" spans="1:12" s="13" customFormat="1" ht="25.5">
      <c r="E108" s="22">
        <v>77.13</v>
      </c>
      <c r="F108" s="22">
        <v>84.25</v>
      </c>
      <c r="G108" s="11" t="s">
        <v>376</v>
      </c>
      <c r="H108" s="12"/>
      <c r="I108" s="16"/>
      <c r="J108" s="16"/>
      <c r="L108" s="11" t="s">
        <v>276</v>
      </c>
    </row>
    <row r="109" spans="1:12" s="13" customFormat="1" ht="25.5">
      <c r="E109" s="22">
        <v>84.25</v>
      </c>
      <c r="F109" s="22">
        <v>100.63</v>
      </c>
      <c r="G109" s="23" t="s">
        <v>29</v>
      </c>
      <c r="H109" s="12"/>
      <c r="I109" s="16"/>
      <c r="J109" s="16"/>
      <c r="L109" s="11" t="s">
        <v>295</v>
      </c>
    </row>
    <row r="110" spans="1:12" s="13" customFormat="1">
      <c r="E110" s="22">
        <v>100.63</v>
      </c>
      <c r="F110" s="22">
        <v>103.37</v>
      </c>
      <c r="G110" s="11" t="s">
        <v>275</v>
      </c>
      <c r="H110" s="12"/>
      <c r="I110" s="16"/>
      <c r="J110" s="16"/>
      <c r="L110" s="11"/>
    </row>
    <row r="111" spans="1:12" s="13" customFormat="1">
      <c r="E111" s="22">
        <v>103.37</v>
      </c>
      <c r="F111" s="22">
        <v>105.64</v>
      </c>
      <c r="G111" s="11" t="s">
        <v>41</v>
      </c>
      <c r="H111" s="12" t="s">
        <v>34</v>
      </c>
      <c r="I111" s="16" t="s">
        <v>254</v>
      </c>
      <c r="J111" s="16"/>
      <c r="L111" s="11"/>
    </row>
    <row r="112" spans="1:12" s="13" customFormat="1" ht="25.5">
      <c r="E112" s="22">
        <v>105.64</v>
      </c>
      <c r="F112" s="22">
        <v>130.19</v>
      </c>
      <c r="G112" s="11" t="s">
        <v>274</v>
      </c>
      <c r="H112" s="12"/>
      <c r="I112" s="16"/>
      <c r="J112" s="16"/>
      <c r="L112" s="11"/>
    </row>
    <row r="113" spans="5:12" s="13" customFormat="1">
      <c r="E113" s="22">
        <v>130.19</v>
      </c>
      <c r="F113" s="22">
        <v>130.5</v>
      </c>
      <c r="G113" s="11" t="s">
        <v>41</v>
      </c>
      <c r="H113" s="12" t="s">
        <v>39</v>
      </c>
      <c r="I113" s="16"/>
      <c r="J113" s="16"/>
      <c r="L113" s="11"/>
    </row>
    <row r="114" spans="5:12" s="13" customFormat="1">
      <c r="E114" s="22">
        <v>130.5</v>
      </c>
      <c r="F114" s="22">
        <v>134.5</v>
      </c>
      <c r="G114" s="11" t="s">
        <v>299</v>
      </c>
      <c r="H114" s="12"/>
      <c r="I114" s="16"/>
      <c r="J114" s="16"/>
      <c r="L114" s="11"/>
    </row>
    <row r="115" spans="5:12" s="13" customFormat="1">
      <c r="E115" s="22">
        <v>134.5</v>
      </c>
      <c r="F115" s="22">
        <v>144</v>
      </c>
      <c r="G115" s="11" t="s">
        <v>273</v>
      </c>
      <c r="H115" s="12"/>
      <c r="I115" s="16"/>
      <c r="J115" s="16"/>
      <c r="L115" s="11"/>
    </row>
    <row r="116" spans="5:12" s="13" customFormat="1">
      <c r="E116" s="22">
        <v>144</v>
      </c>
      <c r="F116" s="22">
        <v>154.49</v>
      </c>
      <c r="G116" s="11" t="s">
        <v>300</v>
      </c>
      <c r="H116" s="12"/>
      <c r="I116" s="16"/>
      <c r="J116" s="16"/>
      <c r="L116" s="11"/>
    </row>
    <row r="117" spans="5:12" s="13" customFormat="1">
      <c r="E117" s="22">
        <v>154.49</v>
      </c>
      <c r="F117" s="22">
        <v>161.91999999999999</v>
      </c>
      <c r="G117" s="11" t="s">
        <v>272</v>
      </c>
      <c r="H117" s="12"/>
      <c r="I117" s="16"/>
      <c r="J117" s="16"/>
      <c r="L117" s="11"/>
    </row>
    <row r="118" spans="5:12" s="13" customFormat="1">
      <c r="E118" s="22">
        <v>161.91999999999999</v>
      </c>
      <c r="F118" s="22">
        <v>162.57</v>
      </c>
      <c r="G118" s="11" t="s">
        <v>41</v>
      </c>
      <c r="H118" s="12" t="s">
        <v>38</v>
      </c>
      <c r="I118" s="16" t="s">
        <v>255</v>
      </c>
      <c r="J118" s="16"/>
      <c r="L118" s="11"/>
    </row>
    <row r="119" spans="5:12" s="13" customFormat="1">
      <c r="E119" s="22">
        <v>162.57</v>
      </c>
      <c r="F119" s="22">
        <v>165.28</v>
      </c>
      <c r="G119" s="11" t="s">
        <v>37</v>
      </c>
      <c r="H119" s="12"/>
      <c r="I119" s="16"/>
      <c r="J119" s="16"/>
      <c r="L119" s="11"/>
    </row>
    <row r="120" spans="5:12" s="13" customFormat="1">
      <c r="E120" s="22">
        <v>165.28</v>
      </c>
      <c r="F120" s="22">
        <v>165.46</v>
      </c>
      <c r="G120" s="11" t="s">
        <v>41</v>
      </c>
      <c r="H120" s="12" t="s">
        <v>38</v>
      </c>
      <c r="I120" s="16"/>
      <c r="J120" s="16"/>
      <c r="L120" s="11"/>
    </row>
    <row r="121" spans="5:12" s="13" customFormat="1">
      <c r="E121" s="22">
        <v>165.46</v>
      </c>
      <c r="F121" s="22">
        <v>167.5</v>
      </c>
      <c r="G121" s="11" t="s">
        <v>271</v>
      </c>
      <c r="H121" s="12"/>
      <c r="I121" s="16"/>
      <c r="J121" s="16"/>
      <c r="L121" s="11"/>
    </row>
    <row r="122" spans="5:12" s="13" customFormat="1">
      <c r="E122" s="22">
        <v>167.5</v>
      </c>
      <c r="F122" s="22">
        <v>173.43</v>
      </c>
      <c r="G122" s="11" t="s">
        <v>29</v>
      </c>
      <c r="H122" s="12"/>
      <c r="I122" s="16"/>
      <c r="J122" s="16"/>
      <c r="L122" s="11"/>
    </row>
    <row r="123" spans="5:12" s="13" customFormat="1" ht="25.5">
      <c r="E123" s="22">
        <v>173.43</v>
      </c>
      <c r="F123" s="22">
        <v>187.23</v>
      </c>
      <c r="G123" s="11" t="s">
        <v>270</v>
      </c>
      <c r="H123" s="12"/>
      <c r="I123" s="16"/>
      <c r="J123" s="16"/>
      <c r="L123" s="11" t="s">
        <v>269</v>
      </c>
    </row>
    <row r="124" spans="5:12" s="13" customFormat="1">
      <c r="E124" s="22">
        <v>187.23</v>
      </c>
      <c r="F124" s="22">
        <v>187.79</v>
      </c>
      <c r="G124" s="11" t="s">
        <v>268</v>
      </c>
      <c r="H124" s="12"/>
      <c r="I124" s="16"/>
      <c r="J124" s="16"/>
      <c r="L124" s="11"/>
    </row>
    <row r="125" spans="5:12" s="13" customFormat="1">
      <c r="E125" s="22">
        <v>187.79</v>
      </c>
      <c r="F125" s="22">
        <v>189.07</v>
      </c>
      <c r="G125" s="11" t="s">
        <v>41</v>
      </c>
      <c r="H125" s="12" t="s">
        <v>77</v>
      </c>
      <c r="I125" s="16" t="s">
        <v>256</v>
      </c>
      <c r="J125" s="16"/>
      <c r="L125" s="11"/>
    </row>
    <row r="126" spans="5:12" s="13" customFormat="1">
      <c r="E126" s="22">
        <v>189.07</v>
      </c>
      <c r="F126" s="22">
        <v>190.81</v>
      </c>
      <c r="G126" s="11" t="s">
        <v>37</v>
      </c>
      <c r="H126" s="12"/>
      <c r="I126" s="16"/>
      <c r="J126" s="16"/>
      <c r="L126" s="11"/>
    </row>
    <row r="127" spans="5:12" s="13" customFormat="1">
      <c r="E127" s="22">
        <v>190.81</v>
      </c>
      <c r="F127" s="22">
        <v>192.5</v>
      </c>
      <c r="G127" s="11" t="s">
        <v>41</v>
      </c>
      <c r="H127" s="12" t="s">
        <v>77</v>
      </c>
      <c r="I127" s="16" t="s">
        <v>257</v>
      </c>
      <c r="J127" s="16" t="s">
        <v>304</v>
      </c>
      <c r="L127" s="11"/>
    </row>
    <row r="128" spans="5:12" s="13" customFormat="1">
      <c r="E128" s="22">
        <v>192.5</v>
      </c>
      <c r="F128" s="22">
        <v>193.48</v>
      </c>
      <c r="G128" s="11" t="s">
        <v>145</v>
      </c>
      <c r="H128" s="12"/>
      <c r="I128" s="16"/>
      <c r="J128" s="16"/>
      <c r="L128" s="11"/>
    </row>
    <row r="129" spans="1:12" s="13" customFormat="1">
      <c r="E129" s="22">
        <v>193.48</v>
      </c>
      <c r="F129" s="22">
        <v>199.8</v>
      </c>
      <c r="G129" s="11" t="s">
        <v>267</v>
      </c>
      <c r="H129" s="12"/>
      <c r="L129" s="11" t="s">
        <v>266</v>
      </c>
    </row>
    <row r="130" spans="1:12" s="13" customFormat="1">
      <c r="E130" s="22">
        <v>199.8</v>
      </c>
      <c r="F130" s="22">
        <v>200.56</v>
      </c>
      <c r="G130" s="11" t="s">
        <v>41</v>
      </c>
      <c r="H130" s="12" t="s">
        <v>265</v>
      </c>
      <c r="I130" s="16" t="s">
        <v>258</v>
      </c>
      <c r="J130" s="16"/>
      <c r="L130" s="11"/>
    </row>
    <row r="131" spans="1:12" s="13" customFormat="1" ht="25.5">
      <c r="E131" s="22">
        <v>200.56</v>
      </c>
      <c r="F131" s="22">
        <v>204.51</v>
      </c>
      <c r="G131" s="11" t="s">
        <v>301</v>
      </c>
      <c r="H131" s="12"/>
      <c r="I131" s="16"/>
      <c r="J131" s="16"/>
      <c r="L131" s="11"/>
    </row>
    <row r="132" spans="1:12" s="13" customFormat="1">
      <c r="E132" s="22">
        <v>204.51</v>
      </c>
      <c r="F132" s="22">
        <v>207.42</v>
      </c>
      <c r="G132" s="11" t="s">
        <v>37</v>
      </c>
      <c r="H132" s="12"/>
      <c r="I132" s="16"/>
      <c r="J132" s="16"/>
      <c r="L132" s="11"/>
    </row>
    <row r="133" spans="1:12" s="13" customFormat="1">
      <c r="E133" s="22">
        <v>207.42</v>
      </c>
      <c r="F133" s="22">
        <v>207.97</v>
      </c>
      <c r="G133" s="11" t="s">
        <v>41</v>
      </c>
      <c r="H133" s="12" t="s">
        <v>264</v>
      </c>
      <c r="I133" s="16"/>
      <c r="J133" s="16"/>
      <c r="L133" s="11"/>
    </row>
    <row r="134" spans="1:12" s="13" customFormat="1" ht="25.5">
      <c r="E134" s="22">
        <v>207.97</v>
      </c>
      <c r="F134" s="22">
        <v>212.42</v>
      </c>
      <c r="G134" s="11" t="s">
        <v>263</v>
      </c>
      <c r="H134" s="12"/>
      <c r="I134" s="16"/>
      <c r="J134" s="16"/>
      <c r="L134" s="11"/>
    </row>
    <row r="135" spans="1:12" s="13" customFormat="1">
      <c r="E135" s="22">
        <v>212.42</v>
      </c>
      <c r="F135" s="22">
        <v>212.73</v>
      </c>
      <c r="G135" s="11" t="s">
        <v>262</v>
      </c>
      <c r="H135" s="12" t="s">
        <v>286</v>
      </c>
      <c r="I135" s="16"/>
      <c r="J135" s="16"/>
      <c r="L135" s="11"/>
    </row>
    <row r="136" spans="1:12" s="13" customFormat="1" ht="25.5">
      <c r="E136" s="22">
        <v>212.73</v>
      </c>
      <c r="F136" s="22">
        <v>217.3</v>
      </c>
      <c r="G136" s="11" t="s">
        <v>261</v>
      </c>
      <c r="H136" s="12"/>
      <c r="I136" s="16"/>
      <c r="J136" s="16"/>
      <c r="L136" s="11"/>
    </row>
    <row r="137" spans="1:12" s="13" customFormat="1">
      <c r="E137" s="22"/>
      <c r="F137" s="22" t="s">
        <v>82</v>
      </c>
      <c r="G137" s="11" t="s">
        <v>260</v>
      </c>
      <c r="H137" s="12"/>
      <c r="I137" s="16"/>
      <c r="J137" s="16"/>
      <c r="L137" s="11"/>
    </row>
    <row r="139" spans="1:12" ht="25.5">
      <c r="A139" s="5" t="s">
        <v>1</v>
      </c>
      <c r="B139" s="5" t="s">
        <v>25</v>
      </c>
      <c r="C139" s="5" t="s">
        <v>2</v>
      </c>
      <c r="D139" s="5" t="s">
        <v>3</v>
      </c>
      <c r="E139" s="8" t="s">
        <v>32</v>
      </c>
      <c r="F139" s="8" t="s">
        <v>33</v>
      </c>
      <c r="G139" s="5" t="s">
        <v>4</v>
      </c>
      <c r="H139" s="5" t="s">
        <v>30</v>
      </c>
      <c r="I139" s="5" t="s">
        <v>5</v>
      </c>
      <c r="J139" s="5"/>
      <c r="K139" s="5" t="s">
        <v>6</v>
      </c>
      <c r="L139" s="5" t="s">
        <v>7</v>
      </c>
    </row>
    <row r="140" spans="1:12">
      <c r="A140" s="13" t="s">
        <v>172</v>
      </c>
      <c r="B140" s="33" t="s">
        <v>383</v>
      </c>
      <c r="C140" s="1" t="s">
        <v>9</v>
      </c>
      <c r="D140" s="1" t="s">
        <v>174</v>
      </c>
      <c r="E140" s="4">
        <v>0</v>
      </c>
      <c r="F140" s="4">
        <v>16.78</v>
      </c>
      <c r="G140" s="11" t="s">
        <v>202</v>
      </c>
      <c r="L140" s="11" t="s">
        <v>203</v>
      </c>
    </row>
    <row r="141" spans="1:12">
      <c r="B141" s="33" t="s">
        <v>392</v>
      </c>
      <c r="C141" s="1" t="s">
        <v>173</v>
      </c>
      <c r="D141" s="1" t="s">
        <v>285</v>
      </c>
      <c r="E141" s="4">
        <v>16.78</v>
      </c>
      <c r="F141" s="4">
        <v>17.100000000000001</v>
      </c>
      <c r="G141" s="11" t="s">
        <v>204</v>
      </c>
    </row>
    <row r="142" spans="1:12" ht="25.5">
      <c r="B142" s="33" t="s">
        <v>393</v>
      </c>
      <c r="E142" s="4">
        <v>17.100000000000001</v>
      </c>
      <c r="F142" s="4">
        <v>24.92</v>
      </c>
      <c r="G142" s="11" t="s">
        <v>225</v>
      </c>
    </row>
    <row r="143" spans="1:12">
      <c r="B143" s="33" t="s">
        <v>400</v>
      </c>
      <c r="E143" s="4">
        <v>24.92</v>
      </c>
      <c r="F143" s="4">
        <v>26.53</v>
      </c>
      <c r="G143" s="11" t="s">
        <v>208</v>
      </c>
      <c r="H143" s="12" t="s">
        <v>38</v>
      </c>
      <c r="I143" s="16" t="s">
        <v>205</v>
      </c>
      <c r="J143" s="16" t="s">
        <v>290</v>
      </c>
    </row>
    <row r="144" spans="1:12" ht="25.5">
      <c r="B144" s="33" t="s">
        <v>26</v>
      </c>
      <c r="E144" s="4">
        <v>26.53</v>
      </c>
      <c r="F144" s="4">
        <v>27</v>
      </c>
      <c r="G144" s="11" t="s">
        <v>206</v>
      </c>
      <c r="I144" s="16" t="s">
        <v>207</v>
      </c>
      <c r="J144" s="16"/>
    </row>
    <row r="145" spans="5:12">
      <c r="E145" s="4">
        <v>27</v>
      </c>
      <c r="F145" s="4">
        <v>27.7</v>
      </c>
      <c r="G145" s="11" t="s">
        <v>208</v>
      </c>
      <c r="H145" s="12" t="s">
        <v>38</v>
      </c>
      <c r="I145" s="16" t="s">
        <v>209</v>
      </c>
      <c r="J145" s="16"/>
    </row>
    <row r="146" spans="5:12" ht="25.5">
      <c r="E146" s="4">
        <v>27.7</v>
      </c>
      <c r="F146" s="4">
        <v>32.659999999999997</v>
      </c>
      <c r="G146" s="11" t="s">
        <v>224</v>
      </c>
      <c r="L146" s="11" t="s">
        <v>296</v>
      </c>
    </row>
    <row r="147" spans="5:12" ht="25.5">
      <c r="E147" s="4">
        <v>32.659999999999997</v>
      </c>
      <c r="F147" s="4">
        <v>43.74</v>
      </c>
      <c r="G147" s="11" t="s">
        <v>210</v>
      </c>
    </row>
    <row r="148" spans="5:12">
      <c r="E148" s="4">
        <v>43.74</v>
      </c>
      <c r="F148" s="4">
        <v>52.92</v>
      </c>
      <c r="G148" s="11" t="s">
        <v>211</v>
      </c>
    </row>
    <row r="149" spans="5:12">
      <c r="E149" s="4">
        <v>52.92</v>
      </c>
      <c r="F149" s="4">
        <v>62.5</v>
      </c>
      <c r="G149" s="11" t="s">
        <v>212</v>
      </c>
    </row>
    <row r="150" spans="5:12" ht="25.5">
      <c r="E150" s="4">
        <v>62.5</v>
      </c>
      <c r="F150" s="4">
        <v>67.64</v>
      </c>
      <c r="G150" s="11" t="s">
        <v>223</v>
      </c>
    </row>
    <row r="151" spans="5:12">
      <c r="E151" s="4">
        <v>67.64</v>
      </c>
      <c r="F151" s="4">
        <v>68.75</v>
      </c>
      <c r="G151" s="11" t="s">
        <v>222</v>
      </c>
      <c r="H151" s="12" t="s">
        <v>229</v>
      </c>
      <c r="I151" s="16" t="s">
        <v>217</v>
      </c>
      <c r="J151" s="16"/>
    </row>
    <row r="152" spans="5:12">
      <c r="E152" s="4">
        <v>68.75</v>
      </c>
      <c r="F152" s="4">
        <v>76.78</v>
      </c>
      <c r="G152" s="11" t="s">
        <v>226</v>
      </c>
    </row>
    <row r="153" spans="5:12">
      <c r="E153" s="4">
        <v>76.78</v>
      </c>
      <c r="F153" s="4">
        <v>77.180000000000007</v>
      </c>
      <c r="G153" s="11" t="s">
        <v>227</v>
      </c>
    </row>
    <row r="154" spans="5:12">
      <c r="E154" s="4">
        <v>77.180000000000007</v>
      </c>
      <c r="F154" s="4">
        <v>77.63</v>
      </c>
      <c r="G154" s="11" t="s">
        <v>228</v>
      </c>
      <c r="H154" s="12" t="s">
        <v>230</v>
      </c>
      <c r="I154" s="16" t="s">
        <v>218</v>
      </c>
      <c r="J154" s="16"/>
    </row>
    <row r="155" spans="5:12" ht="25.5">
      <c r="E155" s="4">
        <v>77.63</v>
      </c>
      <c r="F155" s="4">
        <v>80.89</v>
      </c>
      <c r="G155" s="11" t="s">
        <v>302</v>
      </c>
    </row>
    <row r="156" spans="5:12">
      <c r="E156" s="4">
        <v>80.89</v>
      </c>
      <c r="F156" s="4">
        <v>81.400000000000006</v>
      </c>
      <c r="G156" s="11" t="s">
        <v>208</v>
      </c>
      <c r="H156" s="12" t="s">
        <v>231</v>
      </c>
      <c r="I156" s="16" t="s">
        <v>219</v>
      </c>
      <c r="J156" s="16"/>
    </row>
    <row r="157" spans="5:12" ht="25.5">
      <c r="E157" s="4">
        <v>81.400000000000006</v>
      </c>
      <c r="F157" s="4">
        <v>83.75</v>
      </c>
      <c r="G157" s="11" t="s">
        <v>232</v>
      </c>
    </row>
    <row r="158" spans="5:12">
      <c r="E158" s="4">
        <v>83.75</v>
      </c>
      <c r="F158" s="4">
        <v>84.31</v>
      </c>
      <c r="G158" s="11" t="s">
        <v>208</v>
      </c>
      <c r="H158" s="12" t="s">
        <v>233</v>
      </c>
      <c r="I158" s="16" t="s">
        <v>220</v>
      </c>
      <c r="J158" s="16"/>
    </row>
    <row r="159" spans="5:12" ht="25.5">
      <c r="E159" s="4">
        <v>84.31</v>
      </c>
      <c r="F159" s="4">
        <v>89.32</v>
      </c>
      <c r="G159" s="11" t="s">
        <v>235</v>
      </c>
    </row>
    <row r="160" spans="5:12">
      <c r="E160" s="4">
        <v>89.32</v>
      </c>
      <c r="F160" s="4">
        <v>89.87</v>
      </c>
      <c r="G160" s="11" t="s">
        <v>208</v>
      </c>
      <c r="H160" s="12" t="s">
        <v>234</v>
      </c>
      <c r="I160" s="16" t="s">
        <v>221</v>
      </c>
      <c r="J160" s="16"/>
    </row>
    <row r="161" spans="1:12">
      <c r="E161" s="4">
        <v>89.87</v>
      </c>
      <c r="F161" s="4">
        <v>90.8</v>
      </c>
      <c r="G161" s="11" t="s">
        <v>236</v>
      </c>
    </row>
    <row r="162" spans="1:12">
      <c r="F162" s="22" t="s">
        <v>82</v>
      </c>
      <c r="G162" s="11" t="s">
        <v>303</v>
      </c>
    </row>
    <row r="165" spans="1:12" ht="25.5">
      <c r="A165" s="5" t="s">
        <v>1</v>
      </c>
      <c r="B165" s="5" t="s">
        <v>25</v>
      </c>
      <c r="C165" s="5" t="s">
        <v>2</v>
      </c>
      <c r="D165" s="5" t="s">
        <v>3</v>
      </c>
      <c r="E165" s="8" t="s">
        <v>32</v>
      </c>
      <c r="F165" s="8" t="s">
        <v>33</v>
      </c>
      <c r="G165" s="5" t="s">
        <v>4</v>
      </c>
      <c r="H165" s="5" t="s">
        <v>30</v>
      </c>
      <c r="I165" s="5" t="s">
        <v>5</v>
      </c>
      <c r="J165" s="5"/>
      <c r="K165" s="5" t="s">
        <v>6</v>
      </c>
      <c r="L165" s="5" t="s">
        <v>7</v>
      </c>
    </row>
    <row r="166" spans="1:12">
      <c r="A166" s="13" t="s">
        <v>213</v>
      </c>
      <c r="B166" s="33" t="s">
        <v>383</v>
      </c>
      <c r="C166" s="1" t="s">
        <v>9</v>
      </c>
      <c r="D166" s="1" t="s">
        <v>174</v>
      </c>
      <c r="E166" s="4">
        <v>0</v>
      </c>
      <c r="F166" s="4">
        <v>11.25</v>
      </c>
      <c r="G166" s="11" t="s">
        <v>176</v>
      </c>
      <c r="L166" s="11" t="s">
        <v>241</v>
      </c>
    </row>
    <row r="167" spans="1:12" ht="25.5">
      <c r="B167" s="33" t="s">
        <v>394</v>
      </c>
      <c r="C167" s="1" t="s">
        <v>173</v>
      </c>
      <c r="D167" s="1" t="s">
        <v>285</v>
      </c>
      <c r="E167" s="4">
        <v>11.25</v>
      </c>
      <c r="F167" s="4">
        <v>22.48</v>
      </c>
      <c r="G167" s="11" t="s">
        <v>237</v>
      </c>
    </row>
    <row r="168" spans="1:12">
      <c r="B168" s="33" t="s">
        <v>395</v>
      </c>
      <c r="E168" s="4">
        <v>22.48</v>
      </c>
      <c r="F168" s="4">
        <v>29.43</v>
      </c>
      <c r="G168" s="11" t="s">
        <v>211</v>
      </c>
    </row>
    <row r="169" spans="1:12" ht="25.5">
      <c r="B169" s="33" t="s">
        <v>401</v>
      </c>
      <c r="E169" s="4">
        <v>29.43</v>
      </c>
      <c r="F169" s="4">
        <v>43.09</v>
      </c>
      <c r="G169" s="11" t="s">
        <v>287</v>
      </c>
    </row>
    <row r="170" spans="1:12">
      <c r="B170" s="33" t="s">
        <v>26</v>
      </c>
      <c r="E170" s="4">
        <v>43.09</v>
      </c>
      <c r="F170" s="4">
        <v>43.52</v>
      </c>
      <c r="G170" s="11" t="s">
        <v>35</v>
      </c>
      <c r="H170" s="12" t="s">
        <v>77</v>
      </c>
      <c r="I170" s="16" t="s">
        <v>214</v>
      </c>
      <c r="J170" s="16"/>
    </row>
    <row r="171" spans="1:12">
      <c r="E171" s="4">
        <v>43.52</v>
      </c>
      <c r="F171" s="4">
        <v>47.65</v>
      </c>
      <c r="G171" s="11" t="s">
        <v>238</v>
      </c>
    </row>
    <row r="172" spans="1:12">
      <c r="E172" s="4">
        <v>47.65</v>
      </c>
      <c r="F172" s="4">
        <v>49.07</v>
      </c>
      <c r="G172" s="11" t="s">
        <v>228</v>
      </c>
      <c r="H172" s="12" t="s">
        <v>77</v>
      </c>
      <c r="I172" s="15" t="s">
        <v>243</v>
      </c>
      <c r="J172" s="15" t="s">
        <v>291</v>
      </c>
    </row>
    <row r="173" spans="1:12">
      <c r="E173" s="4">
        <v>49.07</v>
      </c>
      <c r="F173" s="4">
        <v>55.65</v>
      </c>
      <c r="G173" s="11" t="s">
        <v>240</v>
      </c>
    </row>
    <row r="174" spans="1:12">
      <c r="F174" s="22" t="s">
        <v>82</v>
      </c>
      <c r="G174" s="11" t="s">
        <v>239</v>
      </c>
    </row>
    <row r="177" spans="1:12" ht="25.5">
      <c r="A177" s="5" t="s">
        <v>1</v>
      </c>
      <c r="B177" s="5" t="s">
        <v>25</v>
      </c>
      <c r="C177" s="5" t="s">
        <v>2</v>
      </c>
      <c r="D177" s="5" t="s">
        <v>3</v>
      </c>
      <c r="E177" s="8" t="s">
        <v>32</v>
      </c>
      <c r="F177" s="8" t="s">
        <v>33</v>
      </c>
      <c r="G177" s="5" t="s">
        <v>4</v>
      </c>
      <c r="H177" s="5" t="s">
        <v>30</v>
      </c>
      <c r="I177" s="5" t="s">
        <v>5</v>
      </c>
      <c r="J177" s="5" t="s">
        <v>288</v>
      </c>
      <c r="K177" s="5" t="s">
        <v>6</v>
      </c>
      <c r="L177" s="5" t="s">
        <v>7</v>
      </c>
    </row>
    <row r="178" spans="1:12">
      <c r="A178" s="1" t="s">
        <v>305</v>
      </c>
      <c r="B178" s="33" t="s">
        <v>383</v>
      </c>
      <c r="C178" s="1" t="s">
        <v>9</v>
      </c>
      <c r="D178" s="1" t="s">
        <v>11</v>
      </c>
    </row>
    <row r="179" spans="1:12">
      <c r="B179" s="33" t="s">
        <v>396</v>
      </c>
      <c r="C179" s="1" t="s">
        <v>10</v>
      </c>
      <c r="D179" s="1" t="s">
        <v>12</v>
      </c>
      <c r="E179" s="4">
        <v>0</v>
      </c>
      <c r="F179" s="4">
        <v>3</v>
      </c>
      <c r="G179" s="2" t="s">
        <v>324</v>
      </c>
    </row>
    <row r="180" spans="1:12">
      <c r="B180" s="33" t="s">
        <v>397</v>
      </c>
      <c r="E180" s="4">
        <v>3</v>
      </c>
      <c r="F180" s="4">
        <v>51.2</v>
      </c>
      <c r="G180" s="2" t="s">
        <v>282</v>
      </c>
    </row>
    <row r="181" spans="1:12">
      <c r="B181" s="33" t="s">
        <v>402</v>
      </c>
      <c r="E181" s="4">
        <v>51.2</v>
      </c>
      <c r="F181" s="4">
        <v>52.65</v>
      </c>
      <c r="G181" s="11" t="s">
        <v>356</v>
      </c>
    </row>
    <row r="182" spans="1:12">
      <c r="B182" s="33" t="s">
        <v>26</v>
      </c>
      <c r="E182" s="4">
        <v>52.65</v>
      </c>
      <c r="F182" s="4">
        <v>52.9</v>
      </c>
      <c r="G182" s="11" t="s">
        <v>362</v>
      </c>
    </row>
    <row r="183" spans="1:12">
      <c r="E183" s="4">
        <v>52.9</v>
      </c>
      <c r="F183" s="4">
        <v>53.25</v>
      </c>
      <c r="G183" s="11" t="s">
        <v>361</v>
      </c>
      <c r="H183" s="7" t="s">
        <v>89</v>
      </c>
    </row>
    <row r="184" spans="1:12">
      <c r="E184" s="4">
        <v>53.25</v>
      </c>
      <c r="F184" s="4">
        <v>53.65</v>
      </c>
      <c r="G184" s="11" t="s">
        <v>357</v>
      </c>
    </row>
    <row r="185" spans="1:12">
      <c r="E185" s="4">
        <v>53.65</v>
      </c>
      <c r="F185" s="4">
        <v>54.15</v>
      </c>
      <c r="G185" s="11" t="s">
        <v>360</v>
      </c>
    </row>
    <row r="186" spans="1:12">
      <c r="E186" s="4">
        <v>54.15</v>
      </c>
      <c r="F186" s="4">
        <v>54.4</v>
      </c>
      <c r="G186" s="11" t="s">
        <v>359</v>
      </c>
    </row>
    <row r="187" spans="1:12">
      <c r="E187" s="4">
        <v>54.4</v>
      </c>
      <c r="F187" s="4">
        <v>55.36</v>
      </c>
      <c r="G187" s="11" t="s">
        <v>358</v>
      </c>
    </row>
    <row r="188" spans="1:12">
      <c r="E188" s="4">
        <v>55.36</v>
      </c>
      <c r="F188" s="4">
        <v>56.48</v>
      </c>
      <c r="G188" s="11" t="s">
        <v>148</v>
      </c>
    </row>
    <row r="189" spans="1:12">
      <c r="E189" s="4">
        <v>56.48</v>
      </c>
      <c r="F189" s="4">
        <v>56.62</v>
      </c>
      <c r="G189" s="11" t="s">
        <v>363</v>
      </c>
    </row>
    <row r="190" spans="1:12">
      <c r="E190" s="4">
        <v>56.62</v>
      </c>
      <c r="F190" s="4">
        <v>57.15</v>
      </c>
      <c r="G190" s="11" t="s">
        <v>37</v>
      </c>
    </row>
    <row r="191" spans="1:12">
      <c r="E191" s="4">
        <v>57.15</v>
      </c>
      <c r="F191" s="4">
        <v>57.55</v>
      </c>
      <c r="G191" s="11" t="s">
        <v>35</v>
      </c>
    </row>
    <row r="192" spans="1:12">
      <c r="E192" s="4">
        <v>57.55</v>
      </c>
      <c r="F192" s="4">
        <v>59.45</v>
      </c>
      <c r="G192" s="11" t="s">
        <v>364</v>
      </c>
    </row>
    <row r="193" spans="5:9">
      <c r="E193" s="4">
        <v>59.45</v>
      </c>
      <c r="F193" s="4">
        <v>74.69</v>
      </c>
      <c r="G193" s="2" t="s">
        <v>377</v>
      </c>
    </row>
    <row r="194" spans="5:9" ht="25.5">
      <c r="E194" s="4">
        <v>74.69</v>
      </c>
      <c r="F194" s="4">
        <v>75.62</v>
      </c>
      <c r="G194" s="2" t="s">
        <v>325</v>
      </c>
    </row>
    <row r="195" spans="5:9">
      <c r="E195" s="4">
        <v>75.62</v>
      </c>
      <c r="F195" s="4">
        <v>75.98</v>
      </c>
      <c r="G195" s="2" t="s">
        <v>326</v>
      </c>
    </row>
    <row r="196" spans="5:9">
      <c r="E196" s="4">
        <v>75.98</v>
      </c>
      <c r="F196" s="4">
        <v>81.39</v>
      </c>
      <c r="G196" s="2" t="s">
        <v>35</v>
      </c>
      <c r="H196" s="7" t="s">
        <v>137</v>
      </c>
    </row>
    <row r="197" spans="5:9">
      <c r="E197" s="4">
        <v>81.39</v>
      </c>
      <c r="F197" s="4">
        <v>85.07</v>
      </c>
      <c r="G197" s="2" t="s">
        <v>327</v>
      </c>
    </row>
    <row r="198" spans="5:9">
      <c r="E198" s="4">
        <v>85.07</v>
      </c>
      <c r="F198" s="4">
        <v>98.85</v>
      </c>
      <c r="G198" s="2" t="s">
        <v>378</v>
      </c>
    </row>
    <row r="199" spans="5:9">
      <c r="E199" s="4">
        <v>98.85</v>
      </c>
      <c r="F199" s="4">
        <v>98.96</v>
      </c>
      <c r="G199" s="11" t="s">
        <v>370</v>
      </c>
      <c r="H199" s="12" t="s">
        <v>31</v>
      </c>
      <c r="I199" s="16" t="s">
        <v>307</v>
      </c>
    </row>
    <row r="200" spans="5:9">
      <c r="E200" s="4">
        <v>98.96</v>
      </c>
      <c r="F200" s="4">
        <v>99.22</v>
      </c>
      <c r="G200" s="11" t="s">
        <v>35</v>
      </c>
      <c r="I200" s="16" t="s">
        <v>307</v>
      </c>
    </row>
    <row r="201" spans="5:9" ht="25.5">
      <c r="E201" s="4">
        <v>99.22</v>
      </c>
      <c r="F201" s="4">
        <v>99.64</v>
      </c>
      <c r="G201" s="11" t="s">
        <v>371</v>
      </c>
      <c r="I201" s="16" t="s">
        <v>307</v>
      </c>
    </row>
    <row r="202" spans="5:9">
      <c r="E202" s="4">
        <v>99.64</v>
      </c>
      <c r="F202" s="4">
        <v>99.85</v>
      </c>
      <c r="G202" s="11" t="s">
        <v>35</v>
      </c>
      <c r="I202" s="16" t="s">
        <v>307</v>
      </c>
    </row>
    <row r="203" spans="5:9">
      <c r="E203" s="4">
        <v>99.85</v>
      </c>
      <c r="F203" s="4">
        <v>100.01</v>
      </c>
      <c r="G203" s="11" t="s">
        <v>357</v>
      </c>
      <c r="I203" s="16" t="s">
        <v>307</v>
      </c>
    </row>
    <row r="204" spans="5:9">
      <c r="E204" s="4">
        <v>100.01</v>
      </c>
      <c r="F204" s="4">
        <v>100.23</v>
      </c>
      <c r="G204" s="11" t="s">
        <v>35</v>
      </c>
      <c r="I204" s="16" t="s">
        <v>308</v>
      </c>
    </row>
    <row r="205" spans="5:9">
      <c r="E205" s="4">
        <v>100.23</v>
      </c>
      <c r="F205" s="4">
        <v>100.41</v>
      </c>
      <c r="G205" s="11" t="s">
        <v>372</v>
      </c>
      <c r="I205" s="16" t="s">
        <v>309</v>
      </c>
    </row>
    <row r="206" spans="5:9">
      <c r="E206" s="4">
        <v>100.41</v>
      </c>
      <c r="F206" s="4">
        <v>100.66</v>
      </c>
      <c r="G206" s="11" t="s">
        <v>35</v>
      </c>
      <c r="I206" s="16" t="s">
        <v>310</v>
      </c>
    </row>
    <row r="207" spans="5:9">
      <c r="E207" s="4">
        <v>100.66</v>
      </c>
      <c r="F207" s="4">
        <v>100.77</v>
      </c>
      <c r="G207" s="11" t="s">
        <v>372</v>
      </c>
      <c r="I207" s="16" t="s">
        <v>311</v>
      </c>
    </row>
    <row r="208" spans="5:9">
      <c r="E208" s="4">
        <v>100.77</v>
      </c>
      <c r="F208" s="4">
        <v>101.71</v>
      </c>
      <c r="G208" s="11" t="s">
        <v>35</v>
      </c>
      <c r="I208" s="16" t="s">
        <v>312</v>
      </c>
    </row>
    <row r="209" spans="5:10">
      <c r="E209" s="4">
        <v>101.71</v>
      </c>
      <c r="F209" s="4">
        <v>101.79</v>
      </c>
      <c r="G209" s="11" t="s">
        <v>357</v>
      </c>
      <c r="I209" s="16" t="s">
        <v>312</v>
      </c>
    </row>
    <row r="210" spans="5:10">
      <c r="E210" s="4">
        <v>101.79</v>
      </c>
      <c r="F210" s="4">
        <v>102.52</v>
      </c>
      <c r="G210" s="2" t="s">
        <v>208</v>
      </c>
      <c r="I210" s="16" t="s">
        <v>312</v>
      </c>
      <c r="J210" s="15" t="s">
        <v>562</v>
      </c>
    </row>
    <row r="211" spans="5:10" ht="25.5">
      <c r="E211" s="4">
        <v>102.52</v>
      </c>
      <c r="F211" s="4">
        <v>106.6</v>
      </c>
      <c r="G211" s="2" t="s">
        <v>328</v>
      </c>
    </row>
    <row r="212" spans="5:10">
      <c r="E212" s="4">
        <v>106.6</v>
      </c>
      <c r="F212" s="4">
        <v>125.34</v>
      </c>
      <c r="G212" s="2" t="s">
        <v>329</v>
      </c>
    </row>
    <row r="213" spans="5:10">
      <c r="E213" s="4">
        <v>125.34</v>
      </c>
      <c r="F213" s="4">
        <v>128.80000000000001</v>
      </c>
      <c r="G213" s="2" t="s">
        <v>330</v>
      </c>
    </row>
    <row r="214" spans="5:10">
      <c r="E214" s="4">
        <v>128.80000000000001</v>
      </c>
      <c r="F214" s="4">
        <v>129.84</v>
      </c>
      <c r="G214" s="2" t="s">
        <v>35</v>
      </c>
      <c r="H214" s="7" t="s">
        <v>34</v>
      </c>
    </row>
    <row r="215" spans="5:10" ht="25.5">
      <c r="E215" s="4">
        <v>129.84</v>
      </c>
      <c r="F215" s="4">
        <v>153.15</v>
      </c>
      <c r="G215" s="2" t="s">
        <v>331</v>
      </c>
    </row>
    <row r="216" spans="5:10">
      <c r="E216" s="4">
        <v>153.15</v>
      </c>
      <c r="F216" s="4">
        <v>153.69999999999999</v>
      </c>
      <c r="G216" s="11" t="s">
        <v>379</v>
      </c>
      <c r="H216" s="7" t="s">
        <v>380</v>
      </c>
    </row>
    <row r="217" spans="5:10" ht="25.5">
      <c r="E217" s="4">
        <v>153.69999999999999</v>
      </c>
      <c r="F217" s="4">
        <v>156.6</v>
      </c>
      <c r="G217" s="2" t="s">
        <v>332</v>
      </c>
    </row>
    <row r="218" spans="5:10">
      <c r="E218" s="4">
        <v>156.6</v>
      </c>
      <c r="F218" s="4">
        <v>164.38</v>
      </c>
      <c r="G218" s="2" t="s">
        <v>381</v>
      </c>
    </row>
    <row r="219" spans="5:10">
      <c r="E219" s="4">
        <v>164.38</v>
      </c>
      <c r="F219" s="4">
        <v>164.7</v>
      </c>
      <c r="G219" s="2" t="s">
        <v>333</v>
      </c>
    </row>
    <row r="220" spans="5:10">
      <c r="E220" s="4">
        <v>164.7</v>
      </c>
      <c r="F220" s="4">
        <v>167.97</v>
      </c>
      <c r="G220" s="2" t="s">
        <v>334</v>
      </c>
    </row>
    <row r="221" spans="5:10">
      <c r="E221" s="4">
        <v>167.97</v>
      </c>
      <c r="F221" s="4">
        <v>168.1</v>
      </c>
      <c r="G221" s="11" t="s">
        <v>365</v>
      </c>
      <c r="H221" s="7" t="s">
        <v>380</v>
      </c>
    </row>
    <row r="222" spans="5:10">
      <c r="E222" s="4">
        <v>168.1</v>
      </c>
      <c r="F222" s="4">
        <v>168.12</v>
      </c>
      <c r="G222" s="11" t="s">
        <v>357</v>
      </c>
    </row>
    <row r="223" spans="5:10">
      <c r="E223" s="4">
        <v>168.12</v>
      </c>
      <c r="F223" s="4">
        <v>168.18</v>
      </c>
      <c r="G223" s="11" t="s">
        <v>366</v>
      </c>
    </row>
    <row r="224" spans="5:10">
      <c r="E224" s="4">
        <v>168.18</v>
      </c>
      <c r="F224" s="4">
        <v>169.52</v>
      </c>
      <c r="G224" s="11" t="s">
        <v>37</v>
      </c>
    </row>
    <row r="225" spans="5:8">
      <c r="E225" s="4">
        <v>169.52</v>
      </c>
      <c r="F225" s="4">
        <v>169.58</v>
      </c>
      <c r="G225" s="11" t="s">
        <v>367</v>
      </c>
      <c r="H225" s="7" t="s">
        <v>380</v>
      </c>
    </row>
    <row r="226" spans="5:8" ht="25.5">
      <c r="E226" s="4">
        <v>169.58</v>
      </c>
      <c r="F226" s="4">
        <v>169.78</v>
      </c>
      <c r="G226" s="11" t="s">
        <v>368</v>
      </c>
    </row>
    <row r="227" spans="5:8">
      <c r="E227" s="4">
        <v>169.78</v>
      </c>
      <c r="F227" s="4">
        <v>169.95</v>
      </c>
      <c r="G227" s="11" t="s">
        <v>369</v>
      </c>
      <c r="H227" s="7" t="s">
        <v>380</v>
      </c>
    </row>
    <row r="228" spans="5:8" ht="25.5">
      <c r="E228" s="4">
        <v>169.95</v>
      </c>
      <c r="F228" s="4">
        <v>175.27</v>
      </c>
      <c r="G228" s="2" t="s">
        <v>335</v>
      </c>
    </row>
    <row r="229" spans="5:8" ht="25.5">
      <c r="E229" s="4">
        <v>175.27</v>
      </c>
      <c r="F229" s="4">
        <v>178.37</v>
      </c>
      <c r="G229" s="2" t="s">
        <v>336</v>
      </c>
    </row>
    <row r="230" spans="5:8">
      <c r="E230" s="4">
        <v>178.37</v>
      </c>
      <c r="F230" s="4">
        <v>179.9</v>
      </c>
      <c r="G230" s="2" t="s">
        <v>337</v>
      </c>
    </row>
    <row r="231" spans="5:8">
      <c r="E231" s="4">
        <v>179.9</v>
      </c>
      <c r="F231" s="4">
        <v>183.33</v>
      </c>
      <c r="G231" s="2" t="s">
        <v>382</v>
      </c>
    </row>
    <row r="232" spans="5:8">
      <c r="E232" s="4">
        <v>183.33</v>
      </c>
      <c r="F232" s="4">
        <v>183.82</v>
      </c>
      <c r="G232" s="2" t="s">
        <v>35</v>
      </c>
      <c r="H232" s="7" t="s">
        <v>38</v>
      </c>
    </row>
    <row r="233" spans="5:8">
      <c r="E233" s="4">
        <v>183.82</v>
      </c>
      <c r="F233" s="4">
        <v>186.07</v>
      </c>
      <c r="G233" s="2" t="s">
        <v>338</v>
      </c>
    </row>
    <row r="234" spans="5:8">
      <c r="E234" s="4">
        <v>186.07</v>
      </c>
      <c r="F234" s="4">
        <v>188.92</v>
      </c>
      <c r="G234" s="2" t="s">
        <v>339</v>
      </c>
    </row>
    <row r="235" spans="5:8">
      <c r="E235" s="4">
        <v>188.92</v>
      </c>
      <c r="F235" s="4">
        <v>206.47</v>
      </c>
      <c r="G235" s="2" t="s">
        <v>340</v>
      </c>
    </row>
    <row r="236" spans="5:8">
      <c r="E236" s="4">
        <v>206.47</v>
      </c>
      <c r="F236" s="4">
        <v>207.44</v>
      </c>
      <c r="G236" s="2" t="s">
        <v>341</v>
      </c>
    </row>
    <row r="237" spans="5:8">
      <c r="E237" s="4">
        <v>207.44</v>
      </c>
      <c r="F237" s="4">
        <v>208.38</v>
      </c>
      <c r="G237" s="2" t="s">
        <v>342</v>
      </c>
    </row>
    <row r="238" spans="5:8">
      <c r="E238" s="4">
        <v>208.38</v>
      </c>
      <c r="F238" s="4">
        <v>208.63</v>
      </c>
      <c r="G238" s="2" t="s">
        <v>343</v>
      </c>
    </row>
    <row r="239" spans="5:8" ht="25.5">
      <c r="E239" s="4">
        <v>208.63</v>
      </c>
      <c r="F239" s="4">
        <v>209.57</v>
      </c>
      <c r="G239" s="2" t="s">
        <v>344</v>
      </c>
    </row>
    <row r="240" spans="5:8">
      <c r="E240" s="4">
        <v>209.57</v>
      </c>
      <c r="F240" s="4">
        <v>211.94</v>
      </c>
      <c r="G240" s="2" t="s">
        <v>345</v>
      </c>
    </row>
    <row r="241" spans="5:9">
      <c r="E241" s="4">
        <v>211.94</v>
      </c>
      <c r="F241" s="4">
        <v>215.22</v>
      </c>
      <c r="G241" s="2" t="s">
        <v>346</v>
      </c>
    </row>
    <row r="242" spans="5:9">
      <c r="E242" s="4">
        <v>215.22</v>
      </c>
      <c r="F242" s="4">
        <v>217.92</v>
      </c>
      <c r="G242" s="2" t="s">
        <v>347</v>
      </c>
    </row>
    <row r="243" spans="5:9">
      <c r="E243" s="4">
        <v>217.92</v>
      </c>
      <c r="F243" s="4">
        <v>219.09</v>
      </c>
      <c r="G243" s="2" t="s">
        <v>348</v>
      </c>
    </row>
    <row r="244" spans="5:9">
      <c r="E244" s="4">
        <v>219.09</v>
      </c>
      <c r="F244" s="4">
        <v>219.49</v>
      </c>
      <c r="G244" s="2" t="s">
        <v>35</v>
      </c>
    </row>
    <row r="245" spans="5:9">
      <c r="E245" s="4">
        <v>219.49</v>
      </c>
      <c r="F245" s="4">
        <v>221</v>
      </c>
      <c r="G245" s="2" t="s">
        <v>349</v>
      </c>
    </row>
    <row r="246" spans="5:9">
      <c r="E246" s="4">
        <v>221</v>
      </c>
      <c r="F246" s="4">
        <v>222.41</v>
      </c>
      <c r="G246" s="2" t="s">
        <v>350</v>
      </c>
    </row>
    <row r="247" spans="5:9">
      <c r="E247" s="4">
        <v>222.41</v>
      </c>
      <c r="F247" s="4">
        <v>223.13</v>
      </c>
      <c r="G247" s="2" t="s">
        <v>35</v>
      </c>
      <c r="H247" s="7" t="s">
        <v>77</v>
      </c>
      <c r="I247" s="16" t="s">
        <v>313</v>
      </c>
    </row>
    <row r="248" spans="5:9">
      <c r="E248" s="22">
        <v>223.13</v>
      </c>
      <c r="F248" s="22">
        <v>223.37</v>
      </c>
      <c r="G248" s="11" t="s">
        <v>357</v>
      </c>
      <c r="I248" s="16" t="s">
        <v>314</v>
      </c>
    </row>
    <row r="249" spans="5:9">
      <c r="E249" s="22">
        <v>223.37</v>
      </c>
      <c r="F249" s="22">
        <f>E249+0.73</f>
        <v>224.1</v>
      </c>
      <c r="G249" s="11" t="s">
        <v>35</v>
      </c>
      <c r="I249" s="16" t="s">
        <v>315</v>
      </c>
    </row>
    <row r="250" spans="5:9">
      <c r="E250" s="22">
        <f>F249</f>
        <v>224.1</v>
      </c>
      <c r="F250" s="22">
        <f>E250+0.13</f>
        <v>224.23</v>
      </c>
      <c r="G250" s="11" t="s">
        <v>357</v>
      </c>
      <c r="I250" s="16" t="s">
        <v>316</v>
      </c>
    </row>
    <row r="251" spans="5:9">
      <c r="E251" s="22">
        <f>F250</f>
        <v>224.23</v>
      </c>
      <c r="F251" s="22">
        <f>E251+0.3</f>
        <v>224.53</v>
      </c>
      <c r="G251" s="11" t="s">
        <v>360</v>
      </c>
      <c r="I251" s="16" t="s">
        <v>316</v>
      </c>
    </row>
    <row r="252" spans="5:9">
      <c r="E252" s="22">
        <f>F251</f>
        <v>224.53</v>
      </c>
      <c r="F252" s="22">
        <f>E252+0.54</f>
        <v>225.07</v>
      </c>
      <c r="G252" s="11" t="s">
        <v>35</v>
      </c>
      <c r="I252" s="16" t="s">
        <v>317</v>
      </c>
    </row>
    <row r="253" spans="5:9">
      <c r="E253" s="22">
        <f>F252</f>
        <v>225.07</v>
      </c>
      <c r="F253" s="22">
        <f>E253+0.16</f>
        <v>225.23</v>
      </c>
      <c r="G253" s="11" t="s">
        <v>37</v>
      </c>
      <c r="I253" s="16" t="s">
        <v>318</v>
      </c>
    </row>
    <row r="254" spans="5:9">
      <c r="E254" s="22">
        <f>F253</f>
        <v>225.23</v>
      </c>
      <c r="F254" s="22">
        <f>E254+0.51</f>
        <v>225.73999999999998</v>
      </c>
      <c r="G254" s="11" t="s">
        <v>35</v>
      </c>
      <c r="I254" s="16" t="s">
        <v>306</v>
      </c>
    </row>
    <row r="255" spans="5:9">
      <c r="E255" s="4">
        <v>225.74</v>
      </c>
      <c r="F255" s="4">
        <v>231.45</v>
      </c>
      <c r="G255" s="2" t="s">
        <v>351</v>
      </c>
    </row>
    <row r="256" spans="5:9">
      <c r="E256" s="4">
        <v>231.45</v>
      </c>
      <c r="F256" s="4">
        <v>232</v>
      </c>
      <c r="G256" s="2" t="s">
        <v>352</v>
      </c>
    </row>
    <row r="257" spans="1:12">
      <c r="F257" s="4" t="s">
        <v>353</v>
      </c>
      <c r="G257" s="2" t="s">
        <v>260</v>
      </c>
    </row>
    <row r="260" spans="1:12" s="6" customFormat="1" ht="25.5">
      <c r="A260" s="5" t="s">
        <v>1</v>
      </c>
      <c r="B260" s="5" t="s">
        <v>25</v>
      </c>
      <c r="C260" s="5" t="s">
        <v>2</v>
      </c>
      <c r="D260" s="5" t="s">
        <v>3</v>
      </c>
      <c r="E260" s="8" t="s">
        <v>32</v>
      </c>
      <c r="F260" s="8" t="s">
        <v>33</v>
      </c>
      <c r="G260" s="5" t="s">
        <v>4</v>
      </c>
      <c r="H260" s="5" t="s">
        <v>30</v>
      </c>
      <c r="I260" s="5" t="s">
        <v>5</v>
      </c>
      <c r="J260" s="5" t="s">
        <v>288</v>
      </c>
      <c r="K260" s="5" t="s">
        <v>6</v>
      </c>
      <c r="L260" s="5" t="s">
        <v>7</v>
      </c>
    </row>
    <row r="261" spans="1:12">
      <c r="A261" s="13" t="s">
        <v>354</v>
      </c>
      <c r="B261" s="33" t="s">
        <v>383</v>
      </c>
      <c r="C261" s="1" t="s">
        <v>9</v>
      </c>
      <c r="D261" s="1" t="s">
        <v>11</v>
      </c>
    </row>
    <row r="262" spans="1:12">
      <c r="B262" s="33" t="s">
        <v>403</v>
      </c>
      <c r="C262" s="1" t="s">
        <v>10</v>
      </c>
      <c r="D262" s="1" t="s">
        <v>12</v>
      </c>
      <c r="E262" s="4">
        <v>0</v>
      </c>
      <c r="F262" s="4">
        <v>6.5</v>
      </c>
      <c r="G262" s="2" t="s">
        <v>398</v>
      </c>
      <c r="L262" s="2" t="s">
        <v>415</v>
      </c>
    </row>
    <row r="263" spans="1:12" ht="25.5">
      <c r="B263" s="33" t="s">
        <v>404</v>
      </c>
      <c r="E263" s="4">
        <v>6.5</v>
      </c>
      <c r="F263" s="4">
        <v>113</v>
      </c>
      <c r="G263" s="2" t="s">
        <v>431</v>
      </c>
      <c r="L263" s="2" t="s">
        <v>416</v>
      </c>
    </row>
    <row r="264" spans="1:12">
      <c r="B264" s="33" t="s">
        <v>405</v>
      </c>
      <c r="E264" s="4">
        <v>113</v>
      </c>
      <c r="F264" s="4">
        <v>124.5</v>
      </c>
      <c r="G264" s="2" t="s">
        <v>418</v>
      </c>
      <c r="L264" s="2" t="s">
        <v>417</v>
      </c>
    </row>
    <row r="265" spans="1:12">
      <c r="B265" s="33" t="s">
        <v>26</v>
      </c>
      <c r="E265" s="4">
        <v>124.5</v>
      </c>
      <c r="F265" s="4">
        <v>127.44</v>
      </c>
      <c r="G265" s="2" t="s">
        <v>419</v>
      </c>
    </row>
    <row r="266" spans="1:12">
      <c r="E266" s="4">
        <v>127.44</v>
      </c>
      <c r="F266" s="4">
        <v>130.09</v>
      </c>
      <c r="G266" s="2" t="s">
        <v>420</v>
      </c>
      <c r="H266" s="7" t="s">
        <v>421</v>
      </c>
    </row>
    <row r="267" spans="1:12" ht="25.5">
      <c r="E267" s="4">
        <v>130.09</v>
      </c>
      <c r="F267" s="4">
        <v>137</v>
      </c>
      <c r="G267" s="2" t="s">
        <v>422</v>
      </c>
    </row>
    <row r="268" spans="1:12">
      <c r="E268" s="4">
        <v>137</v>
      </c>
      <c r="F268" s="4">
        <v>152.6</v>
      </c>
      <c r="G268" s="2" t="s">
        <v>423</v>
      </c>
    </row>
    <row r="269" spans="1:12">
      <c r="E269" s="4">
        <v>152.6</v>
      </c>
      <c r="F269" s="4">
        <v>154.49</v>
      </c>
      <c r="G269" s="2" t="s">
        <v>424</v>
      </c>
    </row>
    <row r="270" spans="1:12">
      <c r="E270" s="4">
        <v>154.49</v>
      </c>
      <c r="F270" s="4">
        <v>155.74</v>
      </c>
      <c r="G270" s="2" t="s">
        <v>35</v>
      </c>
      <c r="H270" s="7" t="s">
        <v>116</v>
      </c>
      <c r="I270" s="15" t="s">
        <v>425</v>
      </c>
    </row>
    <row r="271" spans="1:12">
      <c r="E271" s="4">
        <v>155.74</v>
      </c>
      <c r="F271" s="4">
        <v>159.38999999999999</v>
      </c>
      <c r="G271" s="2" t="s">
        <v>426</v>
      </c>
    </row>
    <row r="272" spans="1:12">
      <c r="E272" s="4">
        <v>159.38999999999999</v>
      </c>
      <c r="F272" s="4">
        <v>178.44</v>
      </c>
      <c r="G272" s="2" t="s">
        <v>427</v>
      </c>
    </row>
    <row r="273" spans="5:10">
      <c r="E273" s="4">
        <v>178.44</v>
      </c>
      <c r="F273" s="4">
        <v>181.37</v>
      </c>
      <c r="G273" s="2" t="s">
        <v>428</v>
      </c>
    </row>
    <row r="274" spans="5:10" ht="25.5">
      <c r="E274" s="4">
        <v>181.37</v>
      </c>
      <c r="F274" s="4">
        <v>186.26</v>
      </c>
      <c r="G274" s="2" t="s">
        <v>429</v>
      </c>
      <c r="H274" s="7" t="s">
        <v>48</v>
      </c>
      <c r="I274" s="15" t="s">
        <v>430</v>
      </c>
    </row>
    <row r="275" spans="5:10">
      <c r="E275" s="4">
        <v>186</v>
      </c>
      <c r="F275" s="4">
        <v>188.4</v>
      </c>
      <c r="G275" s="2" t="s">
        <v>469</v>
      </c>
    </row>
    <row r="276" spans="5:10">
      <c r="E276" s="4">
        <v>188.4</v>
      </c>
      <c r="F276" s="4">
        <v>207.52</v>
      </c>
      <c r="G276" s="2" t="s">
        <v>427</v>
      </c>
    </row>
    <row r="277" spans="5:10">
      <c r="E277" s="4">
        <v>207.52</v>
      </c>
      <c r="F277" s="4">
        <v>208.55</v>
      </c>
      <c r="G277" s="2" t="s">
        <v>436</v>
      </c>
    </row>
    <row r="278" spans="5:10">
      <c r="E278" s="4">
        <v>208.55</v>
      </c>
      <c r="F278" s="4">
        <v>211.27</v>
      </c>
      <c r="G278" s="2" t="s">
        <v>432</v>
      </c>
      <c r="H278" s="7" t="s">
        <v>58</v>
      </c>
    </row>
    <row r="279" spans="5:10">
      <c r="E279" s="4">
        <v>211.27</v>
      </c>
      <c r="F279" s="4">
        <v>216.35</v>
      </c>
      <c r="G279" s="2" t="s">
        <v>433</v>
      </c>
    </row>
    <row r="280" spans="5:10">
      <c r="E280" s="4">
        <v>216.35</v>
      </c>
      <c r="F280" s="4">
        <v>234.48</v>
      </c>
      <c r="G280" s="2" t="s">
        <v>427</v>
      </c>
    </row>
    <row r="281" spans="5:10">
      <c r="E281" s="4">
        <v>234.48</v>
      </c>
      <c r="F281" s="4">
        <v>241.78</v>
      </c>
      <c r="G281" s="2" t="s">
        <v>434</v>
      </c>
    </row>
    <row r="282" spans="5:10">
      <c r="E282" s="4">
        <v>241.78</v>
      </c>
      <c r="F282" s="4">
        <v>251.76</v>
      </c>
      <c r="G282" s="2" t="s">
        <v>440</v>
      </c>
    </row>
    <row r="283" spans="5:10">
      <c r="E283" s="4" t="s">
        <v>441</v>
      </c>
      <c r="F283" s="4">
        <v>252.3</v>
      </c>
      <c r="G283" s="2" t="s">
        <v>442</v>
      </c>
      <c r="H283" s="7" t="s">
        <v>103</v>
      </c>
    </row>
    <row r="284" spans="5:10" ht="25.5">
      <c r="E284" s="4">
        <v>252.3</v>
      </c>
      <c r="F284" s="4">
        <v>254.64</v>
      </c>
      <c r="G284" s="2" t="s">
        <v>443</v>
      </c>
    </row>
    <row r="285" spans="5:10">
      <c r="E285" s="4">
        <v>254.64</v>
      </c>
      <c r="F285" s="4">
        <v>260.45</v>
      </c>
      <c r="G285" s="2" t="s">
        <v>435</v>
      </c>
    </row>
    <row r="286" spans="5:10">
      <c r="E286" s="4">
        <v>260.45</v>
      </c>
      <c r="F286" s="4">
        <v>262.47000000000003</v>
      </c>
      <c r="G286" s="2" t="s">
        <v>447</v>
      </c>
      <c r="H286" s="7" t="s">
        <v>63</v>
      </c>
      <c r="I286" s="15" t="s">
        <v>437</v>
      </c>
    </row>
    <row r="287" spans="5:10">
      <c r="E287" s="4">
        <v>262.47000000000003</v>
      </c>
      <c r="F287" s="4">
        <v>267.64999999999998</v>
      </c>
      <c r="G287" s="2" t="s">
        <v>444</v>
      </c>
      <c r="I287" s="15" t="s">
        <v>438</v>
      </c>
      <c r="J287" s="15" t="s">
        <v>565</v>
      </c>
    </row>
    <row r="288" spans="5:10">
      <c r="E288" s="4">
        <v>267.64999999999998</v>
      </c>
      <c r="F288" s="4">
        <v>273.5</v>
      </c>
      <c r="G288" s="2" t="s">
        <v>445</v>
      </c>
      <c r="I288" s="15" t="s">
        <v>439</v>
      </c>
    </row>
    <row r="289" spans="5:10">
      <c r="E289" s="4">
        <v>273.5</v>
      </c>
      <c r="F289" s="4">
        <v>283.02999999999997</v>
      </c>
      <c r="G289" s="2" t="s">
        <v>427</v>
      </c>
    </row>
    <row r="290" spans="5:10">
      <c r="E290" s="4">
        <v>283.02999999999997</v>
      </c>
      <c r="F290" s="4">
        <v>291.20999999999998</v>
      </c>
      <c r="G290" s="2" t="s">
        <v>446</v>
      </c>
    </row>
    <row r="291" spans="5:10">
      <c r="E291" s="4">
        <v>291.20999999999998</v>
      </c>
      <c r="F291" s="4">
        <v>299.41000000000003</v>
      </c>
      <c r="G291" s="2" t="s">
        <v>440</v>
      </c>
    </row>
    <row r="292" spans="5:10" ht="25.5">
      <c r="E292" s="4">
        <v>299.41000000000003</v>
      </c>
      <c r="F292" s="4">
        <v>304.55</v>
      </c>
      <c r="G292" s="2" t="s">
        <v>448</v>
      </c>
      <c r="H292" s="7" t="s">
        <v>117</v>
      </c>
      <c r="I292" s="15" t="s">
        <v>449</v>
      </c>
    </row>
    <row r="293" spans="5:10">
      <c r="E293" s="4">
        <v>304.55</v>
      </c>
      <c r="F293" s="4">
        <v>310.22000000000003</v>
      </c>
      <c r="G293" s="2" t="s">
        <v>451</v>
      </c>
      <c r="I293" s="15" t="s">
        <v>450</v>
      </c>
      <c r="J293" s="15" t="s">
        <v>564</v>
      </c>
    </row>
    <row r="294" spans="5:10">
      <c r="E294" s="4">
        <v>310.22000000000003</v>
      </c>
      <c r="F294" s="4">
        <v>314.75</v>
      </c>
      <c r="G294" s="2" t="s">
        <v>452</v>
      </c>
    </row>
    <row r="295" spans="5:10">
      <c r="E295" s="4">
        <v>314.75</v>
      </c>
      <c r="F295" s="4">
        <v>319.70999999999998</v>
      </c>
      <c r="G295" s="2" t="s">
        <v>427</v>
      </c>
    </row>
    <row r="296" spans="5:10">
      <c r="E296" s="4">
        <v>319.70999999999998</v>
      </c>
      <c r="F296" s="4">
        <v>320.77999999999997</v>
      </c>
      <c r="G296" s="2" t="s">
        <v>453</v>
      </c>
    </row>
    <row r="297" spans="5:10">
      <c r="E297" s="4">
        <v>320.77999999999997</v>
      </c>
      <c r="F297" s="4">
        <v>321.55</v>
      </c>
      <c r="G297" s="2" t="s">
        <v>35</v>
      </c>
      <c r="H297" s="7" t="s">
        <v>454</v>
      </c>
    </row>
    <row r="298" spans="5:10">
      <c r="E298" s="4">
        <v>321.55</v>
      </c>
      <c r="F298" s="4">
        <v>324.82</v>
      </c>
      <c r="G298" s="2" t="s">
        <v>236</v>
      </c>
    </row>
    <row r="299" spans="5:10">
      <c r="E299" s="4">
        <v>324.82</v>
      </c>
      <c r="F299" s="4">
        <v>326.24</v>
      </c>
      <c r="G299" s="2" t="s">
        <v>455</v>
      </c>
      <c r="H299" s="7" t="s">
        <v>456</v>
      </c>
    </row>
    <row r="300" spans="5:10">
      <c r="E300" s="4">
        <v>326.24</v>
      </c>
      <c r="F300" s="4">
        <v>330.25</v>
      </c>
      <c r="G300" s="2" t="s">
        <v>457</v>
      </c>
    </row>
    <row r="301" spans="5:10">
      <c r="E301" s="4">
        <v>330.25</v>
      </c>
      <c r="F301" s="4">
        <v>331</v>
      </c>
      <c r="G301" s="2" t="s">
        <v>35</v>
      </c>
      <c r="H301" s="7" t="s">
        <v>458</v>
      </c>
    </row>
    <row r="302" spans="5:10">
      <c r="E302" s="4">
        <v>331</v>
      </c>
      <c r="F302" s="4">
        <v>333.1</v>
      </c>
      <c r="G302" s="2" t="s">
        <v>459</v>
      </c>
    </row>
    <row r="303" spans="5:10">
      <c r="F303" s="4" t="s">
        <v>82</v>
      </c>
      <c r="G303" s="2" t="s">
        <v>460</v>
      </c>
    </row>
    <row r="306" spans="1:12">
      <c r="A306" s="1" t="s">
        <v>461</v>
      </c>
      <c r="B306" s="33" t="s">
        <v>383</v>
      </c>
      <c r="C306" s="1" t="s">
        <v>9</v>
      </c>
      <c r="D306" s="1" t="s">
        <v>11</v>
      </c>
      <c r="E306" s="1"/>
      <c r="F306" s="1"/>
      <c r="G306" s="1"/>
      <c r="L306" s="1"/>
    </row>
    <row r="307" spans="1:12" ht="25.5">
      <c r="B307" s="33" t="s">
        <v>545</v>
      </c>
      <c r="C307" s="1" t="s">
        <v>10</v>
      </c>
      <c r="D307" s="1" t="s">
        <v>12</v>
      </c>
      <c r="E307" s="4">
        <v>0</v>
      </c>
      <c r="F307" s="4">
        <v>78.5</v>
      </c>
      <c r="G307" s="2" t="s">
        <v>431</v>
      </c>
      <c r="L307" s="2" t="s">
        <v>470</v>
      </c>
    </row>
    <row r="308" spans="1:12">
      <c r="B308" s="1" t="s">
        <v>546</v>
      </c>
      <c r="E308" s="4">
        <v>78.5</v>
      </c>
      <c r="F308" s="4">
        <v>83.88</v>
      </c>
      <c r="G308" s="2" t="s">
        <v>472</v>
      </c>
      <c r="H308" s="7" t="s">
        <v>421</v>
      </c>
      <c r="L308" s="2" t="s">
        <v>471</v>
      </c>
    </row>
    <row r="309" spans="1:12">
      <c r="B309" s="1" t="s">
        <v>547</v>
      </c>
      <c r="E309" s="4">
        <v>83.88</v>
      </c>
      <c r="F309" s="4">
        <v>104.38</v>
      </c>
      <c r="G309" s="2" t="s">
        <v>473</v>
      </c>
      <c r="L309" s="2" t="s">
        <v>474</v>
      </c>
    </row>
    <row r="310" spans="1:12">
      <c r="B310" s="1" t="s">
        <v>544</v>
      </c>
      <c r="E310" s="4">
        <v>104.38</v>
      </c>
      <c r="F310" s="4">
        <v>106.55</v>
      </c>
      <c r="G310" s="2" t="s">
        <v>475</v>
      </c>
    </row>
    <row r="311" spans="1:12" ht="25.5">
      <c r="E311" s="4">
        <v>106.55</v>
      </c>
      <c r="F311" s="4">
        <v>107.92</v>
      </c>
      <c r="G311" s="2" t="s">
        <v>477</v>
      </c>
      <c r="H311" s="7" t="s">
        <v>116</v>
      </c>
    </row>
    <row r="312" spans="1:12">
      <c r="E312" s="4">
        <v>107.92</v>
      </c>
      <c r="F312" s="4">
        <v>110.71</v>
      </c>
      <c r="G312" s="2" t="s">
        <v>476</v>
      </c>
    </row>
    <row r="313" spans="1:12">
      <c r="E313" s="4">
        <v>110.71</v>
      </c>
      <c r="F313" s="4">
        <v>131.34</v>
      </c>
      <c r="G313" s="2" t="s">
        <v>478</v>
      </c>
    </row>
    <row r="314" spans="1:12" ht="25.5">
      <c r="E314" s="4">
        <v>131.34</v>
      </c>
      <c r="F314" s="4">
        <v>135.46</v>
      </c>
      <c r="G314" s="2" t="s">
        <v>479</v>
      </c>
      <c r="H314" s="7" t="s">
        <v>48</v>
      </c>
      <c r="I314" s="15" t="s">
        <v>462</v>
      </c>
    </row>
    <row r="315" spans="1:12">
      <c r="E315" s="4">
        <v>135.46</v>
      </c>
      <c r="F315" s="4">
        <v>136.85</v>
      </c>
      <c r="G315" s="2" t="s">
        <v>480</v>
      </c>
      <c r="I315" s="15" t="s">
        <v>463</v>
      </c>
    </row>
    <row r="316" spans="1:12" ht="25.5">
      <c r="E316" s="4">
        <v>136.85</v>
      </c>
      <c r="F316" s="4">
        <v>156.91</v>
      </c>
      <c r="G316" s="2" t="s">
        <v>481</v>
      </c>
    </row>
    <row r="317" spans="1:12">
      <c r="E317" s="4">
        <v>156.91</v>
      </c>
      <c r="F317" s="4">
        <v>160.29</v>
      </c>
      <c r="G317" s="2" t="s">
        <v>482</v>
      </c>
      <c r="H317" s="7" t="s">
        <v>58</v>
      </c>
    </row>
    <row r="318" spans="1:12">
      <c r="E318" s="4">
        <v>160.29</v>
      </c>
      <c r="F318" s="4">
        <v>169.56</v>
      </c>
      <c r="G318" s="2" t="s">
        <v>483</v>
      </c>
    </row>
    <row r="319" spans="1:12">
      <c r="E319" s="4">
        <v>169.56</v>
      </c>
      <c r="F319" s="4">
        <v>183.12</v>
      </c>
      <c r="G319" s="2" t="s">
        <v>484</v>
      </c>
    </row>
    <row r="320" spans="1:12">
      <c r="E320" s="4">
        <v>183.12</v>
      </c>
      <c r="F320" s="4">
        <v>193.03</v>
      </c>
      <c r="G320" s="2" t="s">
        <v>485</v>
      </c>
    </row>
    <row r="321" spans="5:12" ht="25.5">
      <c r="E321" s="4">
        <v>193.03</v>
      </c>
      <c r="F321" s="4">
        <v>199.125</v>
      </c>
      <c r="G321" s="2" t="s">
        <v>486</v>
      </c>
    </row>
    <row r="322" spans="5:12" ht="25.5">
      <c r="E322" s="4">
        <v>199.13</v>
      </c>
      <c r="F322" s="4">
        <v>202.13</v>
      </c>
      <c r="G322" s="2" t="s">
        <v>487</v>
      </c>
      <c r="H322" s="7" t="s">
        <v>63</v>
      </c>
    </row>
    <row r="323" spans="5:12">
      <c r="E323" s="4">
        <v>202.13</v>
      </c>
      <c r="F323" s="4">
        <v>208.27</v>
      </c>
      <c r="G323" s="2" t="s">
        <v>488</v>
      </c>
    </row>
    <row r="324" spans="5:12">
      <c r="E324" s="4">
        <v>208.27</v>
      </c>
      <c r="F324" s="4">
        <v>210.21</v>
      </c>
      <c r="G324" s="2" t="s">
        <v>489</v>
      </c>
      <c r="H324" s="7" t="s">
        <v>63</v>
      </c>
    </row>
    <row r="325" spans="5:12">
      <c r="E325" s="4">
        <v>210.21</v>
      </c>
      <c r="F325" s="4">
        <v>214.01</v>
      </c>
      <c r="G325" s="2" t="s">
        <v>490</v>
      </c>
    </row>
    <row r="326" spans="5:12">
      <c r="E326" s="4">
        <v>214.01</v>
      </c>
      <c r="F326" s="4">
        <v>214.77</v>
      </c>
      <c r="G326" s="2" t="s">
        <v>491</v>
      </c>
      <c r="H326" s="7" t="s">
        <v>63</v>
      </c>
      <c r="I326" s="15" t="s">
        <v>464</v>
      </c>
    </row>
    <row r="327" spans="5:12">
      <c r="E327" s="4">
        <v>214.77</v>
      </c>
      <c r="F327" s="4">
        <v>216.34</v>
      </c>
      <c r="G327" s="2" t="s">
        <v>492</v>
      </c>
      <c r="I327" s="15" t="s">
        <v>465</v>
      </c>
    </row>
    <row r="328" spans="5:12">
      <c r="E328" s="4">
        <v>216.34</v>
      </c>
      <c r="F328" s="4">
        <v>217.13</v>
      </c>
      <c r="G328" s="2" t="s">
        <v>493</v>
      </c>
      <c r="H328" s="7" t="s">
        <v>63</v>
      </c>
      <c r="I328" s="15" t="s">
        <v>466</v>
      </c>
      <c r="J328" s="15" t="s">
        <v>561</v>
      </c>
    </row>
    <row r="329" spans="5:12">
      <c r="E329" s="4">
        <v>217.13</v>
      </c>
      <c r="F329" s="4">
        <v>218.68</v>
      </c>
      <c r="G329" s="2" t="s">
        <v>494</v>
      </c>
      <c r="I329" s="15" t="s">
        <v>467</v>
      </c>
    </row>
    <row r="330" spans="5:12">
      <c r="E330" s="4">
        <v>218.68</v>
      </c>
      <c r="F330" s="4">
        <v>228.86</v>
      </c>
      <c r="G330" s="2" t="s">
        <v>495</v>
      </c>
    </row>
    <row r="331" spans="5:12">
      <c r="E331" s="4">
        <v>228.86</v>
      </c>
      <c r="F331" s="4">
        <v>233.48</v>
      </c>
      <c r="G331" s="2" t="s">
        <v>496</v>
      </c>
    </row>
    <row r="332" spans="5:12" ht="25.5">
      <c r="E332" s="4">
        <v>233.48</v>
      </c>
      <c r="F332" s="4">
        <v>247.45</v>
      </c>
      <c r="G332" s="2" t="s">
        <v>497</v>
      </c>
    </row>
    <row r="333" spans="5:12">
      <c r="E333" s="4">
        <v>247.45</v>
      </c>
      <c r="F333" s="4">
        <v>248.13</v>
      </c>
      <c r="G333" s="2" t="s">
        <v>498</v>
      </c>
      <c r="H333" s="7" t="s">
        <v>117</v>
      </c>
    </row>
    <row r="334" spans="5:12">
      <c r="E334" s="4">
        <v>248.13</v>
      </c>
      <c r="F334" s="4">
        <v>250.03</v>
      </c>
      <c r="G334" s="2" t="s">
        <v>499</v>
      </c>
    </row>
    <row r="335" spans="5:12">
      <c r="E335" s="4">
        <v>250.03</v>
      </c>
      <c r="F335" s="4">
        <v>251</v>
      </c>
      <c r="G335" s="2" t="s">
        <v>505</v>
      </c>
      <c r="H335" s="7" t="s">
        <v>117</v>
      </c>
      <c r="L335" s="2" t="s">
        <v>500</v>
      </c>
    </row>
    <row r="336" spans="5:12">
      <c r="E336" s="4">
        <v>251</v>
      </c>
      <c r="F336" s="4">
        <v>251.6</v>
      </c>
      <c r="G336" s="2" t="s">
        <v>503</v>
      </c>
    </row>
    <row r="337" spans="1:12">
      <c r="E337" s="4">
        <v>251.6</v>
      </c>
      <c r="F337" s="4">
        <v>251.98</v>
      </c>
      <c r="G337" s="2" t="s">
        <v>501</v>
      </c>
    </row>
    <row r="338" spans="1:12">
      <c r="E338" s="4">
        <v>251.98</v>
      </c>
      <c r="F338" s="4">
        <v>258.8</v>
      </c>
      <c r="G338" s="2" t="s">
        <v>502</v>
      </c>
    </row>
    <row r="339" spans="1:12">
      <c r="F339" s="4" t="s">
        <v>82</v>
      </c>
      <c r="G339" s="2" t="s">
        <v>504</v>
      </c>
    </row>
    <row r="342" spans="1:12">
      <c r="A342" s="1" t="s">
        <v>506</v>
      </c>
      <c r="B342" s="33" t="s">
        <v>383</v>
      </c>
      <c r="C342" s="1" t="s">
        <v>9</v>
      </c>
      <c r="D342" s="1" t="s">
        <v>11</v>
      </c>
      <c r="E342" s="4">
        <v>0</v>
      </c>
      <c r="F342" s="4">
        <v>3</v>
      </c>
      <c r="G342" s="2" t="s">
        <v>507</v>
      </c>
    </row>
    <row r="343" spans="1:12" ht="13.5" customHeight="1">
      <c r="B343" s="33" t="s">
        <v>541</v>
      </c>
      <c r="C343" s="1" t="s">
        <v>10</v>
      </c>
      <c r="D343" s="1" t="s">
        <v>12</v>
      </c>
      <c r="E343" s="4">
        <v>3</v>
      </c>
      <c r="F343" s="4">
        <v>196</v>
      </c>
      <c r="G343" s="2" t="s">
        <v>508</v>
      </c>
      <c r="L343" s="2" t="s">
        <v>512</v>
      </c>
    </row>
    <row r="344" spans="1:12" ht="25.5">
      <c r="B344" s="33" t="s">
        <v>542</v>
      </c>
      <c r="E344" s="4">
        <v>196</v>
      </c>
      <c r="F344" s="4">
        <v>251.5</v>
      </c>
      <c r="G344" s="2" t="s">
        <v>509</v>
      </c>
      <c r="K344" s="1" t="s">
        <v>510</v>
      </c>
      <c r="L344" s="2" t="s">
        <v>471</v>
      </c>
    </row>
    <row r="345" spans="1:12">
      <c r="B345" s="33" t="s">
        <v>543</v>
      </c>
      <c r="E345" s="4">
        <v>251.5</v>
      </c>
      <c r="F345" s="4">
        <v>256.5</v>
      </c>
      <c r="G345" s="2" t="s">
        <v>511</v>
      </c>
      <c r="H345" s="7" t="s">
        <v>421</v>
      </c>
      <c r="K345" s="1" t="s">
        <v>510</v>
      </c>
      <c r="L345" s="2" t="s">
        <v>471</v>
      </c>
    </row>
    <row r="346" spans="1:12">
      <c r="B346" s="33" t="s">
        <v>544</v>
      </c>
      <c r="E346" s="4">
        <v>256.5</v>
      </c>
      <c r="F346" s="4">
        <v>258.89999999999998</v>
      </c>
      <c r="G346" s="2" t="s">
        <v>513</v>
      </c>
      <c r="K346" s="1" t="s">
        <v>514</v>
      </c>
      <c r="L346" s="2" t="s">
        <v>515</v>
      </c>
    </row>
    <row r="347" spans="1:12" ht="25.5">
      <c r="E347" s="4">
        <v>258.89999999999998</v>
      </c>
      <c r="F347" s="4">
        <v>277.62</v>
      </c>
      <c r="G347" s="2" t="s">
        <v>537</v>
      </c>
    </row>
    <row r="348" spans="1:12">
      <c r="E348" s="4">
        <v>277.62</v>
      </c>
      <c r="F348" s="4">
        <v>279.31</v>
      </c>
      <c r="G348" s="2" t="s">
        <v>518</v>
      </c>
      <c r="H348" s="7" t="s">
        <v>116</v>
      </c>
      <c r="I348" s="15" t="s">
        <v>516</v>
      </c>
      <c r="J348" s="15" t="s">
        <v>563</v>
      </c>
    </row>
    <row r="349" spans="1:12">
      <c r="E349" s="4">
        <v>279.31</v>
      </c>
      <c r="F349" s="4">
        <v>281.39999999999998</v>
      </c>
      <c r="G349" s="2" t="s">
        <v>519</v>
      </c>
    </row>
    <row r="350" spans="1:12" ht="25.5">
      <c r="E350" s="4">
        <v>281.39999999999998</v>
      </c>
      <c r="F350" s="4">
        <v>300.97000000000003</v>
      </c>
      <c r="G350" s="2" t="s">
        <v>520</v>
      </c>
    </row>
    <row r="351" spans="1:12">
      <c r="E351" s="4">
        <v>300.97000000000003</v>
      </c>
      <c r="F351" s="4">
        <v>305.43</v>
      </c>
      <c r="G351" s="2" t="s">
        <v>522</v>
      </c>
      <c r="H351" s="7" t="s">
        <v>48</v>
      </c>
    </row>
    <row r="352" spans="1:12">
      <c r="E352" s="4">
        <v>305.43</v>
      </c>
      <c r="F352" s="4">
        <v>308.95</v>
      </c>
      <c r="G352" s="2" t="s">
        <v>521</v>
      </c>
    </row>
    <row r="353" spans="5:10" ht="25.5">
      <c r="E353" s="4">
        <v>308.95</v>
      </c>
      <c r="F353" s="4">
        <v>327.99</v>
      </c>
      <c r="G353" s="2" t="s">
        <v>536</v>
      </c>
    </row>
    <row r="354" spans="5:10">
      <c r="E354" s="4">
        <v>327.99</v>
      </c>
      <c r="F354" s="4">
        <v>329.02</v>
      </c>
      <c r="G354" s="2" t="s">
        <v>523</v>
      </c>
      <c r="H354" s="7" t="s">
        <v>58</v>
      </c>
    </row>
    <row r="355" spans="5:10">
      <c r="E355" s="4">
        <v>329.02</v>
      </c>
      <c r="F355" s="4">
        <v>331.33</v>
      </c>
      <c r="G355" s="2" t="s">
        <v>524</v>
      </c>
    </row>
    <row r="356" spans="5:10">
      <c r="E356" s="4">
        <v>331.33</v>
      </c>
      <c r="F356" s="4">
        <v>332.49</v>
      </c>
      <c r="G356" s="2" t="s">
        <v>525</v>
      </c>
      <c r="H356" s="7" t="s">
        <v>58</v>
      </c>
    </row>
    <row r="357" spans="5:10">
      <c r="E357" s="4">
        <v>332.49</v>
      </c>
      <c r="F357" s="4">
        <v>342.13</v>
      </c>
      <c r="G357" s="2" t="s">
        <v>526</v>
      </c>
    </row>
    <row r="358" spans="5:10" ht="25.5">
      <c r="E358" s="4">
        <v>342.13</v>
      </c>
      <c r="F358" s="4">
        <v>354.6</v>
      </c>
      <c r="G358" s="2" t="s">
        <v>535</v>
      </c>
    </row>
    <row r="359" spans="5:10">
      <c r="E359" s="4">
        <v>354.6</v>
      </c>
      <c r="F359" s="4">
        <v>357.68</v>
      </c>
      <c r="G359" s="2" t="s">
        <v>527</v>
      </c>
    </row>
    <row r="360" spans="5:10" ht="25.5">
      <c r="E360" s="4">
        <v>357.68</v>
      </c>
      <c r="F360" s="4">
        <v>374.83</v>
      </c>
      <c r="G360" s="2" t="s">
        <v>520</v>
      </c>
    </row>
    <row r="361" spans="5:10" ht="25.5">
      <c r="E361" s="4">
        <v>374.83</v>
      </c>
      <c r="F361" s="4">
        <v>377.2</v>
      </c>
      <c r="G361" s="2" t="s">
        <v>528</v>
      </c>
      <c r="H361" s="7" t="s">
        <v>63</v>
      </c>
    </row>
    <row r="362" spans="5:10">
      <c r="E362" s="4">
        <v>377.2</v>
      </c>
      <c r="F362" s="4">
        <v>379.87</v>
      </c>
      <c r="G362" s="2" t="s">
        <v>529</v>
      </c>
    </row>
    <row r="363" spans="5:10">
      <c r="E363" s="4">
        <v>379.87</v>
      </c>
      <c r="F363" s="4">
        <v>381.8</v>
      </c>
      <c r="G363" s="2" t="s">
        <v>530</v>
      </c>
      <c r="H363" s="7" t="s">
        <v>63</v>
      </c>
      <c r="I363" s="15" t="s">
        <v>572</v>
      </c>
      <c r="J363" s="15" t="s">
        <v>560</v>
      </c>
    </row>
    <row r="364" spans="5:10">
      <c r="E364" s="4">
        <v>381.8</v>
      </c>
      <c r="F364" s="4">
        <v>383.39</v>
      </c>
      <c r="G364" s="2" t="s">
        <v>533</v>
      </c>
    </row>
    <row r="365" spans="5:10">
      <c r="E365" s="4">
        <v>383.39</v>
      </c>
      <c r="F365" s="4">
        <v>399.13</v>
      </c>
      <c r="G365" s="2" t="s">
        <v>534</v>
      </c>
    </row>
    <row r="366" spans="5:10">
      <c r="E366" s="4">
        <v>399.13</v>
      </c>
      <c r="F366" s="4">
        <v>401.02</v>
      </c>
      <c r="G366" s="2" t="s">
        <v>538</v>
      </c>
    </row>
    <row r="367" spans="5:10">
      <c r="E367" s="4">
        <v>401.02</v>
      </c>
      <c r="F367" s="4">
        <v>413</v>
      </c>
      <c r="G367" s="2" t="s">
        <v>534</v>
      </c>
    </row>
    <row r="368" spans="5:10" ht="25.5">
      <c r="E368" s="4">
        <v>413</v>
      </c>
      <c r="F368" s="4">
        <v>420.06</v>
      </c>
      <c r="G368" s="2" t="s">
        <v>539</v>
      </c>
    </row>
    <row r="369" spans="1:12">
      <c r="E369" s="4">
        <v>420.06</v>
      </c>
      <c r="F369" s="4">
        <v>424.82</v>
      </c>
      <c r="G369" s="2" t="s">
        <v>540</v>
      </c>
    </row>
    <row r="370" spans="1:12">
      <c r="E370" s="4">
        <v>424.82</v>
      </c>
      <c r="F370" s="4">
        <v>427.18</v>
      </c>
      <c r="G370" s="2" t="s">
        <v>530</v>
      </c>
      <c r="H370" s="7" t="s">
        <v>117</v>
      </c>
      <c r="I370" s="15" t="s">
        <v>568</v>
      </c>
      <c r="J370" s="15" t="s">
        <v>567</v>
      </c>
    </row>
    <row r="371" spans="1:12">
      <c r="E371" s="4">
        <v>427.18</v>
      </c>
      <c r="F371" s="4">
        <v>431.35</v>
      </c>
      <c r="G371" s="2" t="s">
        <v>569</v>
      </c>
    </row>
    <row r="372" spans="1:12">
      <c r="E372" s="4">
        <v>431.35</v>
      </c>
      <c r="F372" s="4">
        <v>433</v>
      </c>
      <c r="G372" s="2" t="s">
        <v>570</v>
      </c>
      <c r="H372" s="7" t="s">
        <v>117</v>
      </c>
      <c r="I372" s="15" t="s">
        <v>559</v>
      </c>
      <c r="J372" s="15" t="s">
        <v>566</v>
      </c>
    </row>
    <row r="373" spans="1:12">
      <c r="E373" s="4">
        <v>433</v>
      </c>
      <c r="F373" s="4">
        <v>435.3</v>
      </c>
      <c r="G373" s="2" t="s">
        <v>571</v>
      </c>
    </row>
    <row r="374" spans="1:12">
      <c r="F374" s="4" t="s">
        <v>82</v>
      </c>
      <c r="G374" s="2" t="s">
        <v>573</v>
      </c>
    </row>
    <row r="376" spans="1:12">
      <c r="F376" s="1"/>
      <c r="G376" s="1"/>
    </row>
    <row r="377" spans="1:12">
      <c r="A377" s="1" t="s">
        <v>548</v>
      </c>
      <c r="B377" s="33" t="s">
        <v>383</v>
      </c>
      <c r="C377" s="1" t="s">
        <v>552</v>
      </c>
      <c r="D377" s="1" t="s">
        <v>11</v>
      </c>
      <c r="E377" s="4">
        <v>0</v>
      </c>
      <c r="F377" s="4">
        <v>3</v>
      </c>
      <c r="G377" s="2" t="s">
        <v>591</v>
      </c>
      <c r="K377" s="1" t="s">
        <v>578</v>
      </c>
    </row>
    <row r="378" spans="1:12" ht="25.5">
      <c r="B378" s="33" t="s">
        <v>550</v>
      </c>
      <c r="C378" s="1" t="s">
        <v>553</v>
      </c>
      <c r="D378" s="1" t="s">
        <v>554</v>
      </c>
      <c r="E378" s="4">
        <v>3</v>
      </c>
      <c r="F378" s="4">
        <v>24</v>
      </c>
      <c r="G378" s="2" t="s">
        <v>576</v>
      </c>
      <c r="K378" s="1" t="s">
        <v>575</v>
      </c>
      <c r="L378" s="2" t="s">
        <v>574</v>
      </c>
    </row>
    <row r="379" spans="1:12">
      <c r="B379" s="33" t="s">
        <v>551</v>
      </c>
      <c r="D379" s="1" t="s">
        <v>577</v>
      </c>
      <c r="E379" s="4">
        <v>24</v>
      </c>
      <c r="F379" s="4">
        <v>38</v>
      </c>
      <c r="G379" s="2" t="s">
        <v>585</v>
      </c>
    </row>
    <row r="380" spans="1:12">
      <c r="B380" s="33" t="s">
        <v>549</v>
      </c>
      <c r="E380" s="4">
        <v>38</v>
      </c>
      <c r="F380" s="4">
        <v>41</v>
      </c>
      <c r="G380" s="2" t="s">
        <v>579</v>
      </c>
    </row>
    <row r="381" spans="1:12">
      <c r="B381" s="1" t="s">
        <v>544</v>
      </c>
      <c r="E381" s="4">
        <v>41</v>
      </c>
      <c r="F381" s="4">
        <v>43</v>
      </c>
      <c r="G381" s="2" t="s">
        <v>581</v>
      </c>
      <c r="H381" s="7" t="s">
        <v>580</v>
      </c>
    </row>
    <row r="382" spans="1:12">
      <c r="E382" s="4">
        <v>43</v>
      </c>
      <c r="F382" s="4">
        <v>44</v>
      </c>
      <c r="G382" s="2" t="s">
        <v>582</v>
      </c>
      <c r="K382" s="1" t="s">
        <v>583</v>
      </c>
    </row>
    <row r="383" spans="1:12">
      <c r="E383" s="4">
        <v>44</v>
      </c>
      <c r="F383" s="4">
        <v>50</v>
      </c>
      <c r="G383" s="2" t="s">
        <v>584</v>
      </c>
    </row>
    <row r="384" spans="1:12">
      <c r="E384" s="4">
        <v>50</v>
      </c>
      <c r="F384" s="4">
        <v>59</v>
      </c>
      <c r="G384" s="2" t="s">
        <v>586</v>
      </c>
    </row>
    <row r="385" spans="5:8">
      <c r="E385" s="4">
        <v>59</v>
      </c>
      <c r="F385" s="4">
        <v>61</v>
      </c>
      <c r="G385" s="2" t="s">
        <v>588</v>
      </c>
      <c r="H385" s="7" t="s">
        <v>587</v>
      </c>
    </row>
    <row r="386" spans="5:8">
      <c r="E386" s="4">
        <v>61</v>
      </c>
      <c r="F386" s="4">
        <v>68</v>
      </c>
      <c r="G386" s="2" t="s">
        <v>592</v>
      </c>
    </row>
    <row r="387" spans="5:8">
      <c r="E387" s="4">
        <v>68</v>
      </c>
      <c r="F387" s="4">
        <v>69</v>
      </c>
      <c r="G387" s="2" t="s">
        <v>581</v>
      </c>
      <c r="H387" s="7" t="s">
        <v>589</v>
      </c>
    </row>
    <row r="388" spans="5:8">
      <c r="E388" s="4">
        <v>69</v>
      </c>
      <c r="F388" s="4">
        <v>70</v>
      </c>
      <c r="G388" s="2" t="s">
        <v>593</v>
      </c>
    </row>
    <row r="389" spans="5:8">
      <c r="E389" s="4">
        <v>70</v>
      </c>
      <c r="F389" s="4">
        <v>71</v>
      </c>
      <c r="G389" s="2" t="s">
        <v>590</v>
      </c>
      <c r="H389" s="7" t="s">
        <v>589</v>
      </c>
    </row>
    <row r="390" spans="5:8">
      <c r="E390" s="4">
        <v>71</v>
      </c>
      <c r="F390" s="4">
        <v>75</v>
      </c>
      <c r="G390" s="2" t="s">
        <v>594</v>
      </c>
    </row>
    <row r="391" spans="5:8">
      <c r="E391" s="4">
        <v>75</v>
      </c>
      <c r="F391" s="4">
        <v>87</v>
      </c>
      <c r="G391" s="2" t="s">
        <v>595</v>
      </c>
    </row>
    <row r="392" spans="5:8">
      <c r="E392" s="4">
        <v>87</v>
      </c>
      <c r="F392" s="4">
        <v>89</v>
      </c>
      <c r="G392" s="2" t="s">
        <v>596</v>
      </c>
    </row>
    <row r="393" spans="5:8">
      <c r="E393" s="4">
        <v>89</v>
      </c>
      <c r="F393" s="4">
        <v>91</v>
      </c>
      <c r="G393" s="2" t="s">
        <v>597</v>
      </c>
    </row>
    <row r="394" spans="5:8">
      <c r="E394" s="4">
        <v>91</v>
      </c>
      <c r="F394" s="4">
        <v>95</v>
      </c>
      <c r="G394" s="2" t="s">
        <v>598</v>
      </c>
    </row>
    <row r="395" spans="5:8">
      <c r="E395" s="4">
        <v>95</v>
      </c>
      <c r="F395" s="4">
        <v>97</v>
      </c>
      <c r="G395" s="2" t="s">
        <v>596</v>
      </c>
      <c r="H395" s="7" t="s">
        <v>600</v>
      </c>
    </row>
    <row r="396" spans="5:8">
      <c r="E396" s="4">
        <v>97</v>
      </c>
      <c r="F396" s="4">
        <v>102</v>
      </c>
      <c r="G396" s="2" t="s">
        <v>599</v>
      </c>
    </row>
    <row r="397" spans="5:8">
      <c r="E397" s="4">
        <v>102</v>
      </c>
      <c r="F397" s="4">
        <v>110</v>
      </c>
      <c r="G397" s="2" t="s">
        <v>602</v>
      </c>
    </row>
    <row r="398" spans="5:8">
      <c r="E398" s="4">
        <v>110</v>
      </c>
      <c r="F398" s="4">
        <v>112</v>
      </c>
      <c r="G398" s="2" t="s">
        <v>601</v>
      </c>
      <c r="H398" s="7" t="s">
        <v>600</v>
      </c>
    </row>
    <row r="399" spans="5:8">
      <c r="E399" s="4">
        <v>112</v>
      </c>
      <c r="F399" s="4">
        <v>114</v>
      </c>
      <c r="G399" s="2" t="s">
        <v>603</v>
      </c>
    </row>
    <row r="400" spans="5:8">
      <c r="E400" s="4">
        <v>114</v>
      </c>
      <c r="F400" s="4">
        <v>120</v>
      </c>
      <c r="G400" s="2" t="s">
        <v>604</v>
      </c>
    </row>
    <row r="401" spans="5:12">
      <c r="E401" s="4">
        <v>120</v>
      </c>
      <c r="F401" s="4">
        <v>121</v>
      </c>
      <c r="G401" s="2" t="s">
        <v>605</v>
      </c>
    </row>
    <row r="402" spans="5:12">
      <c r="E402" s="4">
        <v>121</v>
      </c>
      <c r="F402" s="4">
        <v>123</v>
      </c>
      <c r="G402" s="2" t="s">
        <v>607</v>
      </c>
      <c r="H402" s="7" t="s">
        <v>608</v>
      </c>
      <c r="L402" s="2" t="s">
        <v>606</v>
      </c>
    </row>
    <row r="403" spans="5:12">
      <c r="E403" s="4">
        <v>123</v>
      </c>
      <c r="F403" s="4">
        <v>127</v>
      </c>
      <c r="G403" s="2" t="s">
        <v>624</v>
      </c>
    </row>
    <row r="404" spans="5:12">
      <c r="E404" s="4">
        <v>127</v>
      </c>
      <c r="F404" s="4">
        <v>129</v>
      </c>
      <c r="G404" s="2" t="s">
        <v>609</v>
      </c>
    </row>
    <row r="405" spans="5:12">
      <c r="E405" s="4">
        <v>129</v>
      </c>
      <c r="F405" s="4">
        <v>140</v>
      </c>
      <c r="G405" s="2" t="s">
        <v>610</v>
      </c>
    </row>
    <row r="406" spans="5:12">
      <c r="E406" s="4">
        <v>140</v>
      </c>
      <c r="F406" s="4">
        <v>143</v>
      </c>
      <c r="G406" s="2" t="s">
        <v>611</v>
      </c>
    </row>
    <row r="407" spans="5:12">
      <c r="E407" s="4">
        <v>143</v>
      </c>
      <c r="F407" s="4">
        <v>156</v>
      </c>
      <c r="G407" s="2" t="s">
        <v>610</v>
      </c>
    </row>
    <row r="408" spans="5:12">
      <c r="E408" s="4">
        <v>156</v>
      </c>
      <c r="F408" s="4">
        <v>158</v>
      </c>
      <c r="G408" s="2" t="s">
        <v>612</v>
      </c>
    </row>
    <row r="409" spans="5:12">
      <c r="E409" s="4">
        <v>158</v>
      </c>
      <c r="F409" s="4">
        <v>160</v>
      </c>
      <c r="G409" s="2" t="s">
        <v>614</v>
      </c>
      <c r="H409" s="7" t="s">
        <v>613</v>
      </c>
    </row>
    <row r="410" spans="5:12">
      <c r="E410" s="4">
        <v>160</v>
      </c>
      <c r="F410" s="4">
        <v>162</v>
      </c>
      <c r="G410" s="2" t="s">
        <v>623</v>
      </c>
    </row>
    <row r="411" spans="5:12">
      <c r="E411" s="4">
        <v>162</v>
      </c>
      <c r="F411" s="4">
        <v>163</v>
      </c>
      <c r="G411" s="2" t="s">
        <v>616</v>
      </c>
      <c r="H411" s="7" t="s">
        <v>615</v>
      </c>
    </row>
    <row r="412" spans="5:12">
      <c r="E412" s="4">
        <v>163</v>
      </c>
      <c r="F412" s="4">
        <v>170</v>
      </c>
      <c r="G412" s="2" t="s">
        <v>617</v>
      </c>
    </row>
    <row r="413" spans="5:12">
      <c r="E413" s="4">
        <v>170</v>
      </c>
      <c r="F413" s="4">
        <v>171</v>
      </c>
      <c r="G413" s="2" t="s">
        <v>618</v>
      </c>
    </row>
    <row r="414" spans="5:12">
      <c r="E414" s="4">
        <v>171</v>
      </c>
      <c r="F414" s="4">
        <v>172</v>
      </c>
      <c r="G414" s="2" t="s">
        <v>619</v>
      </c>
    </row>
    <row r="415" spans="5:12">
      <c r="E415" s="4">
        <v>172</v>
      </c>
      <c r="F415" s="4">
        <v>178</v>
      </c>
      <c r="G415" s="2" t="s">
        <v>620</v>
      </c>
    </row>
    <row r="416" spans="5:12">
      <c r="E416" s="4">
        <v>178</v>
      </c>
      <c r="F416" s="4">
        <v>181</v>
      </c>
      <c r="G416" s="2" t="s">
        <v>621</v>
      </c>
      <c r="L416" s="2" t="s">
        <v>622</v>
      </c>
    </row>
    <row r="417" spans="6:6">
      <c r="F417" s="4" t="s">
        <v>82</v>
      </c>
    </row>
  </sheetData>
  <phoneticPr fontId="1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5"/>
  <sheetViews>
    <sheetView workbookViewId="0">
      <pane ySplit="3" topLeftCell="A112" activePane="bottomLeft" state="frozen"/>
      <selection pane="bottomLeft" activeCell="I133" sqref="I133"/>
    </sheetView>
  </sheetViews>
  <sheetFormatPr defaultRowHeight="12.75"/>
  <cols>
    <col min="1" max="1" width="10" customWidth="1"/>
    <col min="2" max="2" width="10.42578125" bestFit="1" customWidth="1"/>
    <col min="3" max="3" width="13" customWidth="1"/>
    <col min="4" max="4" width="11.85546875" customWidth="1"/>
    <col min="5" max="5" width="8.42578125" bestFit="1" customWidth="1"/>
    <col min="6" max="6" width="13.5703125" bestFit="1" customWidth="1"/>
    <col min="7" max="7" width="13.5703125" customWidth="1"/>
    <col min="8" max="8" width="13.140625" bestFit="1" customWidth="1"/>
    <col min="9" max="9" width="21.140625" bestFit="1" customWidth="1"/>
    <col min="10" max="10" width="18.28515625" bestFit="1" customWidth="1"/>
    <col min="11" max="11" width="17.140625" customWidth="1"/>
    <col min="12" max="12" width="21.7109375" customWidth="1"/>
  </cols>
  <sheetData>
    <row r="1" spans="1:13" ht="23.25">
      <c r="A1" s="9" t="s">
        <v>198</v>
      </c>
      <c r="D1" s="10"/>
      <c r="E1" s="10"/>
    </row>
    <row r="2" spans="1:13">
      <c r="D2" s="10"/>
      <c r="E2" s="10"/>
    </row>
    <row r="3" spans="1:13" s="17" customFormat="1" ht="18.75">
      <c r="A3" s="18" t="s">
        <v>1</v>
      </c>
      <c r="B3" s="18" t="s">
        <v>43</v>
      </c>
      <c r="C3" s="18" t="s">
        <v>5</v>
      </c>
      <c r="D3" s="19" t="s">
        <v>44</v>
      </c>
      <c r="E3" s="19" t="s">
        <v>45</v>
      </c>
      <c r="F3" s="18" t="s">
        <v>46</v>
      </c>
      <c r="G3" s="18" t="s">
        <v>156</v>
      </c>
      <c r="H3" s="18" t="s">
        <v>47</v>
      </c>
      <c r="I3" s="20" t="s">
        <v>242</v>
      </c>
    </row>
    <row r="4" spans="1:13">
      <c r="A4" t="s">
        <v>8</v>
      </c>
      <c r="B4" t="s">
        <v>48</v>
      </c>
      <c r="C4" t="s">
        <v>49</v>
      </c>
      <c r="D4" s="10">
        <v>374.77</v>
      </c>
      <c r="E4" s="10">
        <v>375.24</v>
      </c>
      <c r="F4" s="21">
        <f t="shared" ref="F4:F44" si="0">E4-D4</f>
        <v>0.47000000000002728</v>
      </c>
      <c r="G4" s="10" t="s">
        <v>157</v>
      </c>
      <c r="H4">
        <v>2660</v>
      </c>
    </row>
    <row r="5" spans="1:13">
      <c r="A5" t="s">
        <v>8</v>
      </c>
      <c r="B5" t="s">
        <v>48</v>
      </c>
      <c r="C5" t="s">
        <v>90</v>
      </c>
      <c r="D5" s="10">
        <v>375.24</v>
      </c>
      <c r="E5" s="10">
        <v>375.42</v>
      </c>
      <c r="F5" s="21">
        <f t="shared" si="0"/>
        <v>0.18000000000000682</v>
      </c>
      <c r="G5" s="10" t="s">
        <v>157</v>
      </c>
      <c r="H5">
        <v>1240</v>
      </c>
    </row>
    <row r="6" spans="1:13">
      <c r="A6" t="s">
        <v>8</v>
      </c>
      <c r="B6" t="s">
        <v>48</v>
      </c>
      <c r="C6" t="s">
        <v>50</v>
      </c>
      <c r="D6" s="10">
        <v>375.42</v>
      </c>
      <c r="E6" s="10">
        <v>375.55</v>
      </c>
      <c r="F6" s="21">
        <f t="shared" si="0"/>
        <v>0.12999999999999545</v>
      </c>
      <c r="G6" s="10" t="s">
        <v>157</v>
      </c>
      <c r="H6">
        <v>770</v>
      </c>
    </row>
    <row r="7" spans="1:13">
      <c r="A7" t="s">
        <v>8</v>
      </c>
      <c r="B7" t="s">
        <v>48</v>
      </c>
      <c r="C7" t="s">
        <v>91</v>
      </c>
      <c r="D7" s="10">
        <v>375.55</v>
      </c>
      <c r="E7" s="10">
        <v>375.8</v>
      </c>
      <c r="F7" s="21">
        <f t="shared" si="0"/>
        <v>0.25</v>
      </c>
      <c r="G7" s="10" t="s">
        <v>157</v>
      </c>
      <c r="H7">
        <v>920</v>
      </c>
    </row>
    <row r="8" spans="1:13">
      <c r="A8" t="s">
        <v>8</v>
      </c>
      <c r="B8" t="s">
        <v>48</v>
      </c>
      <c r="C8" t="s">
        <v>51</v>
      </c>
      <c r="D8" s="10">
        <v>375.8</v>
      </c>
      <c r="E8" s="10">
        <v>376.2</v>
      </c>
      <c r="F8" s="21">
        <f t="shared" si="0"/>
        <v>0.39999999999997726</v>
      </c>
      <c r="G8" s="10" t="s">
        <v>157</v>
      </c>
      <c r="H8">
        <v>2070</v>
      </c>
    </row>
    <row r="9" spans="1:13">
      <c r="A9" t="s">
        <v>8</v>
      </c>
      <c r="B9" t="s">
        <v>48</v>
      </c>
      <c r="C9" t="s">
        <v>92</v>
      </c>
      <c r="D9" s="10">
        <v>376.2</v>
      </c>
      <c r="E9" s="10">
        <v>376.36</v>
      </c>
      <c r="F9" s="21">
        <f t="shared" si="0"/>
        <v>0.16000000000002501</v>
      </c>
      <c r="G9" s="10" t="s">
        <v>157</v>
      </c>
      <c r="H9">
        <v>1240</v>
      </c>
    </row>
    <row r="10" spans="1:13">
      <c r="A10" t="s">
        <v>8</v>
      </c>
      <c r="B10" t="s">
        <v>48</v>
      </c>
      <c r="C10" t="s">
        <v>52</v>
      </c>
      <c r="D10" s="10">
        <v>376.36</v>
      </c>
      <c r="E10" s="10">
        <v>377.1</v>
      </c>
      <c r="F10" s="21">
        <f t="shared" si="0"/>
        <v>0.74000000000000909</v>
      </c>
      <c r="G10" s="10" t="s">
        <v>157</v>
      </c>
      <c r="H10">
        <v>4040</v>
      </c>
    </row>
    <row r="11" spans="1:13">
      <c r="A11" t="s">
        <v>8</v>
      </c>
      <c r="B11" t="s">
        <v>48</v>
      </c>
      <c r="C11" t="s">
        <v>93</v>
      </c>
      <c r="D11" s="10">
        <v>377.1</v>
      </c>
      <c r="E11" s="10">
        <v>377.55</v>
      </c>
      <c r="F11" s="21">
        <f t="shared" si="0"/>
        <v>0.44999999999998863</v>
      </c>
      <c r="G11" s="10" t="s">
        <v>157</v>
      </c>
      <c r="H11">
        <v>2450</v>
      </c>
    </row>
    <row r="12" spans="1:13">
      <c r="A12" t="s">
        <v>8</v>
      </c>
      <c r="B12" t="s">
        <v>48</v>
      </c>
      <c r="C12" t="s">
        <v>53</v>
      </c>
      <c r="D12" s="10">
        <v>377.55</v>
      </c>
      <c r="E12" s="10">
        <v>377.91</v>
      </c>
      <c r="F12" s="21">
        <f t="shared" si="0"/>
        <v>0.36000000000001364</v>
      </c>
      <c r="G12" s="10" t="s">
        <v>157</v>
      </c>
      <c r="H12">
        <v>1850</v>
      </c>
    </row>
    <row r="13" spans="1:13">
      <c r="A13" t="s">
        <v>8</v>
      </c>
      <c r="B13" t="s">
        <v>48</v>
      </c>
      <c r="C13" t="s">
        <v>94</v>
      </c>
      <c r="D13" s="10">
        <v>377.91</v>
      </c>
      <c r="E13" s="10">
        <v>378.06</v>
      </c>
      <c r="F13" s="21">
        <f t="shared" si="0"/>
        <v>0.14999999999997726</v>
      </c>
      <c r="G13" s="10" t="s">
        <v>158</v>
      </c>
      <c r="H13">
        <v>1060</v>
      </c>
    </row>
    <row r="14" spans="1:13">
      <c r="A14" t="s">
        <v>8</v>
      </c>
      <c r="B14" t="s">
        <v>48</v>
      </c>
      <c r="C14" t="s">
        <v>54</v>
      </c>
      <c r="D14" s="10">
        <v>378.06</v>
      </c>
      <c r="E14" s="10">
        <v>378.25</v>
      </c>
      <c r="F14" s="21">
        <f t="shared" si="0"/>
        <v>0.18999999999999773</v>
      </c>
      <c r="G14" s="10" t="s">
        <v>158</v>
      </c>
      <c r="H14">
        <v>1000</v>
      </c>
      <c r="M14" t="s">
        <v>355</v>
      </c>
    </row>
    <row r="15" spans="1:13">
      <c r="A15" t="s">
        <v>8</v>
      </c>
      <c r="B15" t="s">
        <v>48</v>
      </c>
      <c r="C15" t="s">
        <v>95</v>
      </c>
      <c r="D15" s="10">
        <v>378.25</v>
      </c>
      <c r="E15" s="10">
        <v>378.33</v>
      </c>
      <c r="F15" s="21">
        <f t="shared" si="0"/>
        <v>7.9999999999984084E-2</v>
      </c>
      <c r="G15" s="10" t="s">
        <v>158</v>
      </c>
      <c r="H15">
        <v>1160</v>
      </c>
    </row>
    <row r="16" spans="1:13">
      <c r="A16" t="s">
        <v>8</v>
      </c>
      <c r="B16" t="s">
        <v>48</v>
      </c>
      <c r="C16" t="s">
        <v>55</v>
      </c>
      <c r="D16" s="10">
        <v>378.33</v>
      </c>
      <c r="E16" s="10">
        <v>379.87</v>
      </c>
      <c r="F16" s="21">
        <f t="shared" si="0"/>
        <v>1.5400000000000205</v>
      </c>
      <c r="G16" s="10" t="s">
        <v>158</v>
      </c>
      <c r="H16">
        <v>7730</v>
      </c>
      <c r="M16" s="10">
        <f>E65-D47</f>
        <v>143.31</v>
      </c>
    </row>
    <row r="17" spans="1:13">
      <c r="A17" t="s">
        <v>8</v>
      </c>
      <c r="B17" t="s">
        <v>48</v>
      </c>
      <c r="C17" t="s">
        <v>96</v>
      </c>
      <c r="D17" s="10">
        <v>379.87</v>
      </c>
      <c r="E17" s="10">
        <v>380.18</v>
      </c>
      <c r="F17" s="21">
        <f t="shared" si="0"/>
        <v>0.31000000000000227</v>
      </c>
      <c r="G17" s="10" t="s">
        <v>158</v>
      </c>
      <c r="H17">
        <v>2600</v>
      </c>
      <c r="M17" s="10">
        <f>E76-D68</f>
        <v>126.84</v>
      </c>
    </row>
    <row r="18" spans="1:13">
      <c r="A18" t="s">
        <v>8</v>
      </c>
      <c r="B18" t="s">
        <v>48</v>
      </c>
      <c r="C18" t="s">
        <v>56</v>
      </c>
      <c r="D18" s="10">
        <v>380.18</v>
      </c>
      <c r="E18" s="10">
        <v>380.77</v>
      </c>
      <c r="F18" s="21">
        <f t="shared" si="0"/>
        <v>0.58999999999997499</v>
      </c>
      <c r="G18" s="10" t="s">
        <v>158</v>
      </c>
      <c r="H18">
        <v>3790</v>
      </c>
    </row>
    <row r="19" spans="1:13">
      <c r="A19" t="s">
        <v>8</v>
      </c>
      <c r="B19" t="s">
        <v>48</v>
      </c>
      <c r="C19" t="s">
        <v>57</v>
      </c>
      <c r="D19" s="10">
        <v>380.77</v>
      </c>
      <c r="E19" s="10">
        <v>381</v>
      </c>
      <c r="F19" s="21">
        <f t="shared" si="0"/>
        <v>0.23000000000001819</v>
      </c>
      <c r="G19" s="10" t="s">
        <v>158</v>
      </c>
      <c r="H19">
        <v>650</v>
      </c>
    </row>
    <row r="20" spans="1:13">
      <c r="A20" t="s">
        <v>8</v>
      </c>
      <c r="B20" t="s">
        <v>48</v>
      </c>
      <c r="C20" t="s">
        <v>97</v>
      </c>
      <c r="D20" s="10">
        <v>381</v>
      </c>
      <c r="E20" s="10">
        <v>381.4</v>
      </c>
      <c r="F20" s="21">
        <f t="shared" si="0"/>
        <v>0.39999999999997726</v>
      </c>
      <c r="G20" s="10" t="s">
        <v>158</v>
      </c>
      <c r="H20">
        <v>2150</v>
      </c>
      <c r="M20" s="10">
        <f>E110-D94</f>
        <v>126.88999999999999</v>
      </c>
    </row>
    <row r="21" spans="1:13">
      <c r="A21" t="s">
        <v>8</v>
      </c>
      <c r="B21" t="s">
        <v>58</v>
      </c>
      <c r="C21" t="s">
        <v>98</v>
      </c>
      <c r="D21" s="10">
        <v>400.52</v>
      </c>
      <c r="E21" s="10">
        <v>400.87</v>
      </c>
      <c r="F21" s="21">
        <f t="shared" si="0"/>
        <v>0.35000000000002274</v>
      </c>
      <c r="G21" s="10" t="s">
        <v>158</v>
      </c>
      <c r="H21">
        <v>1090</v>
      </c>
    </row>
    <row r="22" spans="1:13">
      <c r="A22" t="s">
        <v>8</v>
      </c>
      <c r="B22" t="s">
        <v>58</v>
      </c>
      <c r="C22" t="s">
        <v>59</v>
      </c>
      <c r="D22" s="10">
        <v>400.87</v>
      </c>
      <c r="E22" s="10">
        <v>401.08</v>
      </c>
      <c r="F22" s="21">
        <f t="shared" si="0"/>
        <v>0.20999999999997954</v>
      </c>
      <c r="G22" s="10" t="s">
        <v>158</v>
      </c>
      <c r="H22">
        <v>600</v>
      </c>
      <c r="M22">
        <v>150</v>
      </c>
    </row>
    <row r="23" spans="1:13">
      <c r="A23" t="s">
        <v>8</v>
      </c>
      <c r="B23" t="s">
        <v>58</v>
      </c>
      <c r="C23" t="s">
        <v>99</v>
      </c>
      <c r="D23" s="10">
        <v>401.08</v>
      </c>
      <c r="E23" s="10">
        <v>401.18</v>
      </c>
      <c r="F23" s="21">
        <f t="shared" si="0"/>
        <v>0.10000000000002274</v>
      </c>
      <c r="G23" s="10" t="s">
        <v>158</v>
      </c>
      <c r="H23">
        <v>310</v>
      </c>
    </row>
    <row r="24" spans="1:13">
      <c r="A24" t="s">
        <v>8</v>
      </c>
      <c r="B24" t="s">
        <v>58</v>
      </c>
      <c r="C24" t="s">
        <v>60</v>
      </c>
      <c r="D24" s="10">
        <v>401.18</v>
      </c>
      <c r="E24" s="10">
        <v>401.69</v>
      </c>
      <c r="F24" s="21">
        <f t="shared" si="0"/>
        <v>0.50999999999999091</v>
      </c>
      <c r="G24" s="10" t="s">
        <v>158</v>
      </c>
      <c r="H24">
        <v>1230</v>
      </c>
    </row>
    <row r="25" spans="1:13">
      <c r="A25" t="s">
        <v>8</v>
      </c>
      <c r="B25" t="s">
        <v>58</v>
      </c>
      <c r="C25" t="s">
        <v>100</v>
      </c>
      <c r="D25" s="10">
        <v>401.69</v>
      </c>
      <c r="E25" s="10">
        <v>402.6</v>
      </c>
      <c r="F25" s="21">
        <f t="shared" si="0"/>
        <v>0.91000000000002501</v>
      </c>
      <c r="G25" s="10" t="s">
        <v>158</v>
      </c>
      <c r="H25">
        <v>3100</v>
      </c>
    </row>
    <row r="26" spans="1:13">
      <c r="A26" t="s">
        <v>8</v>
      </c>
      <c r="B26" t="s">
        <v>58</v>
      </c>
      <c r="C26" t="s">
        <v>101</v>
      </c>
      <c r="D26" s="10">
        <v>402.6</v>
      </c>
      <c r="E26" s="10">
        <v>403.7</v>
      </c>
      <c r="F26" s="21">
        <f t="shared" si="0"/>
        <v>1.0999999999999659</v>
      </c>
      <c r="G26" s="10" t="s">
        <v>158</v>
      </c>
      <c r="H26">
        <v>4000</v>
      </c>
    </row>
    <row r="27" spans="1:13">
      <c r="A27" t="s">
        <v>8</v>
      </c>
      <c r="B27" t="s">
        <v>58</v>
      </c>
      <c r="C27" t="s">
        <v>61</v>
      </c>
      <c r="D27" s="10">
        <v>403.7</v>
      </c>
      <c r="E27" s="10">
        <v>403.96</v>
      </c>
      <c r="F27" s="21">
        <f t="shared" si="0"/>
        <v>0.25999999999999091</v>
      </c>
      <c r="G27" s="10" t="s">
        <v>158</v>
      </c>
      <c r="H27">
        <v>675</v>
      </c>
    </row>
    <row r="28" spans="1:13">
      <c r="A28" t="s">
        <v>8</v>
      </c>
      <c r="B28" t="s">
        <v>58</v>
      </c>
      <c r="C28" t="s">
        <v>102</v>
      </c>
      <c r="D28" s="10">
        <v>403.96</v>
      </c>
      <c r="E28" s="10">
        <v>404.07</v>
      </c>
      <c r="F28" s="21">
        <f t="shared" si="0"/>
        <v>0.11000000000001364</v>
      </c>
      <c r="G28" s="10" t="s">
        <v>158</v>
      </c>
      <c r="H28">
        <v>300</v>
      </c>
    </row>
    <row r="29" spans="1:13">
      <c r="A29" t="s">
        <v>8</v>
      </c>
      <c r="B29" t="s">
        <v>58</v>
      </c>
      <c r="C29" t="s">
        <v>62</v>
      </c>
      <c r="D29" s="10">
        <v>404.07</v>
      </c>
      <c r="E29" s="10">
        <v>404.71</v>
      </c>
      <c r="F29" s="21">
        <f t="shared" si="0"/>
        <v>0.63999999999998636</v>
      </c>
      <c r="G29" s="10" t="s">
        <v>158</v>
      </c>
      <c r="H29">
        <v>1575</v>
      </c>
    </row>
    <row r="30" spans="1:13">
      <c r="A30" t="s">
        <v>8</v>
      </c>
      <c r="B30" t="s">
        <v>103</v>
      </c>
      <c r="C30" t="s">
        <v>104</v>
      </c>
      <c r="D30" s="10">
        <v>424.4</v>
      </c>
      <c r="E30" s="10">
        <v>425.57499999999999</v>
      </c>
      <c r="F30" s="21">
        <f t="shared" si="0"/>
        <v>1.1750000000000114</v>
      </c>
      <c r="G30" s="10" t="s">
        <v>158</v>
      </c>
      <c r="H30">
        <v>4320</v>
      </c>
    </row>
    <row r="31" spans="1:13">
      <c r="A31" t="s">
        <v>8</v>
      </c>
      <c r="B31" t="s">
        <v>103</v>
      </c>
      <c r="C31" t="s">
        <v>105</v>
      </c>
      <c r="D31" s="10">
        <v>425.57499999999999</v>
      </c>
      <c r="E31" s="10">
        <v>426.6</v>
      </c>
      <c r="F31" s="21">
        <f t="shared" si="0"/>
        <v>1.0250000000000341</v>
      </c>
      <c r="G31" s="10" t="s">
        <v>158</v>
      </c>
      <c r="H31">
        <v>3140</v>
      </c>
    </row>
    <row r="32" spans="1:13">
      <c r="A32" t="s">
        <v>8</v>
      </c>
      <c r="B32" t="s">
        <v>63</v>
      </c>
      <c r="C32" t="s">
        <v>106</v>
      </c>
      <c r="D32" s="10">
        <v>439.72</v>
      </c>
      <c r="E32" s="10">
        <v>440.74</v>
      </c>
      <c r="F32" s="21">
        <f t="shared" si="0"/>
        <v>1.0199999999999818</v>
      </c>
      <c r="G32" s="10" t="s">
        <v>158</v>
      </c>
      <c r="H32">
        <v>2060</v>
      </c>
    </row>
    <row r="33" spans="1:8">
      <c r="A33" t="s">
        <v>8</v>
      </c>
      <c r="B33" t="s">
        <v>63</v>
      </c>
      <c r="C33" t="s">
        <v>107</v>
      </c>
      <c r="D33" s="10">
        <v>440.74</v>
      </c>
      <c r="E33" s="10">
        <v>441.15</v>
      </c>
      <c r="F33" s="21">
        <f t="shared" si="0"/>
        <v>0.40999999999996817</v>
      </c>
      <c r="G33" s="10" t="s">
        <v>158</v>
      </c>
      <c r="H33">
        <v>1570</v>
      </c>
    </row>
    <row r="34" spans="1:8">
      <c r="A34" t="s">
        <v>8</v>
      </c>
      <c r="B34" t="s">
        <v>63</v>
      </c>
      <c r="C34" t="s">
        <v>108</v>
      </c>
      <c r="D34" s="10">
        <v>441.15</v>
      </c>
      <c r="E34" s="10">
        <v>441.83</v>
      </c>
      <c r="F34" s="21">
        <f t="shared" si="0"/>
        <v>0.68000000000000682</v>
      </c>
      <c r="G34" s="10" t="s">
        <v>158</v>
      </c>
      <c r="H34">
        <v>2200</v>
      </c>
    </row>
    <row r="35" spans="1:8">
      <c r="A35" t="s">
        <v>8</v>
      </c>
      <c r="B35" t="s">
        <v>63</v>
      </c>
      <c r="C35" t="s">
        <v>109</v>
      </c>
      <c r="D35" s="10">
        <v>441.83</v>
      </c>
      <c r="E35" s="10">
        <v>442.37</v>
      </c>
      <c r="F35" s="21">
        <f t="shared" si="0"/>
        <v>0.54000000000002046</v>
      </c>
      <c r="G35" s="10" t="s">
        <v>158</v>
      </c>
      <c r="H35">
        <v>2150</v>
      </c>
    </row>
    <row r="36" spans="1:8">
      <c r="A36" t="s">
        <v>8</v>
      </c>
      <c r="B36" t="s">
        <v>63</v>
      </c>
      <c r="C36" t="s">
        <v>64</v>
      </c>
      <c r="D36" s="10">
        <v>442.37</v>
      </c>
      <c r="E36" s="10">
        <v>443.07</v>
      </c>
      <c r="F36" s="21">
        <f t="shared" si="0"/>
        <v>0.69999999999998863</v>
      </c>
      <c r="G36" s="10" t="s">
        <v>158</v>
      </c>
      <c r="H36">
        <v>1720</v>
      </c>
    </row>
    <row r="37" spans="1:8">
      <c r="A37" t="s">
        <v>8</v>
      </c>
      <c r="B37" t="s">
        <v>63</v>
      </c>
      <c r="C37" t="s">
        <v>65</v>
      </c>
      <c r="D37" s="10">
        <v>443.07</v>
      </c>
      <c r="E37" s="10">
        <v>444.42</v>
      </c>
      <c r="F37" s="21">
        <f t="shared" si="0"/>
        <v>1.3500000000000227</v>
      </c>
      <c r="G37" s="10" t="s">
        <v>158</v>
      </c>
      <c r="H37">
        <v>2840</v>
      </c>
    </row>
    <row r="38" spans="1:8">
      <c r="A38" t="s">
        <v>8</v>
      </c>
      <c r="B38" t="s">
        <v>110</v>
      </c>
      <c r="C38" t="s">
        <v>66</v>
      </c>
      <c r="D38" s="10">
        <v>490.39</v>
      </c>
      <c r="E38" s="10">
        <v>491.02</v>
      </c>
      <c r="F38" s="21">
        <f t="shared" si="0"/>
        <v>0.62999999999999545</v>
      </c>
      <c r="G38" s="10" t="s">
        <v>158</v>
      </c>
      <c r="H38">
        <v>1650</v>
      </c>
    </row>
    <row r="39" spans="1:8">
      <c r="A39" t="s">
        <v>8</v>
      </c>
      <c r="B39" t="s">
        <v>110</v>
      </c>
      <c r="C39" t="s">
        <v>67</v>
      </c>
      <c r="D39" s="10">
        <v>491.02</v>
      </c>
      <c r="E39" s="10">
        <v>492.05</v>
      </c>
      <c r="F39" s="21">
        <f t="shared" si="0"/>
        <v>1.0300000000000296</v>
      </c>
      <c r="G39" s="10" t="s">
        <v>158</v>
      </c>
      <c r="H39">
        <v>2750</v>
      </c>
    </row>
    <row r="40" spans="1:8">
      <c r="A40" t="s">
        <v>8</v>
      </c>
      <c r="B40" t="s">
        <v>110</v>
      </c>
      <c r="C40" t="s">
        <v>111</v>
      </c>
      <c r="D40" s="10">
        <v>492.05</v>
      </c>
      <c r="E40" s="10">
        <v>494.76</v>
      </c>
      <c r="F40" s="21">
        <f t="shared" si="0"/>
        <v>2.7099999999999795</v>
      </c>
      <c r="G40" s="10" t="s">
        <v>158</v>
      </c>
      <c r="H40">
        <v>6250</v>
      </c>
    </row>
    <row r="41" spans="1:8">
      <c r="A41" t="s">
        <v>8</v>
      </c>
      <c r="B41" t="s">
        <v>199</v>
      </c>
      <c r="C41" t="s">
        <v>112</v>
      </c>
      <c r="D41" s="10">
        <v>500.51</v>
      </c>
      <c r="E41" s="10">
        <v>501.43</v>
      </c>
      <c r="F41" s="21">
        <f t="shared" si="0"/>
        <v>0.92000000000001592</v>
      </c>
      <c r="G41" s="10" t="s">
        <v>158</v>
      </c>
      <c r="H41">
        <v>3400</v>
      </c>
    </row>
    <row r="42" spans="1:8">
      <c r="A42" t="s">
        <v>8</v>
      </c>
      <c r="B42" t="s">
        <v>248</v>
      </c>
      <c r="C42" t="s">
        <v>113</v>
      </c>
      <c r="D42" s="10">
        <v>507.61</v>
      </c>
      <c r="E42" s="10">
        <v>508.12</v>
      </c>
      <c r="F42" s="21">
        <f t="shared" si="0"/>
        <v>0.50999999999999091</v>
      </c>
      <c r="G42" s="10" t="s">
        <v>158</v>
      </c>
      <c r="H42">
        <v>2010</v>
      </c>
    </row>
    <row r="43" spans="1:8">
      <c r="A43" t="s">
        <v>8</v>
      </c>
      <c r="B43" t="s">
        <v>248</v>
      </c>
      <c r="C43" t="s">
        <v>114</v>
      </c>
      <c r="D43" s="10">
        <v>508.12</v>
      </c>
      <c r="E43" s="10">
        <v>509</v>
      </c>
      <c r="F43" s="21">
        <f t="shared" si="0"/>
        <v>0.87999999999999545</v>
      </c>
      <c r="G43" s="10" t="s">
        <v>158</v>
      </c>
      <c r="H43">
        <v>3090</v>
      </c>
    </row>
    <row r="44" spans="1:8">
      <c r="A44" t="s">
        <v>8</v>
      </c>
      <c r="B44" t="s">
        <v>249</v>
      </c>
      <c r="C44" t="s">
        <v>115</v>
      </c>
      <c r="D44" s="10">
        <v>509</v>
      </c>
      <c r="E44" s="10">
        <v>509.8</v>
      </c>
      <c r="F44" s="21">
        <f t="shared" si="0"/>
        <v>0.80000000000001137</v>
      </c>
      <c r="G44" s="10" t="s">
        <v>158</v>
      </c>
      <c r="H44">
        <v>2250</v>
      </c>
    </row>
    <row r="45" spans="1:8">
      <c r="D45" s="10"/>
      <c r="E45" s="10"/>
      <c r="F45" s="21"/>
      <c r="G45" s="10"/>
    </row>
    <row r="47" spans="1:8">
      <c r="A47" t="s">
        <v>87</v>
      </c>
      <c r="B47" t="s">
        <v>116</v>
      </c>
      <c r="C47" t="s">
        <v>118</v>
      </c>
      <c r="D47" s="10">
        <v>67.78</v>
      </c>
      <c r="E47" s="10">
        <v>67.98</v>
      </c>
      <c r="F47" s="21">
        <f>SUM(E47-D47)</f>
        <v>0.20000000000000284</v>
      </c>
      <c r="G47" s="10" t="s">
        <v>158</v>
      </c>
      <c r="H47">
        <v>571</v>
      </c>
    </row>
    <row r="48" spans="1:8">
      <c r="A48" t="s">
        <v>87</v>
      </c>
      <c r="B48" t="s">
        <v>116</v>
      </c>
      <c r="C48" t="s">
        <v>119</v>
      </c>
      <c r="D48" s="10">
        <v>67.98</v>
      </c>
      <c r="E48" s="10">
        <v>68.56</v>
      </c>
      <c r="F48" s="21">
        <f t="shared" ref="F48:F91" si="1">SUM(E48-D48)</f>
        <v>0.57999999999999829</v>
      </c>
      <c r="G48" s="10" t="s">
        <v>158</v>
      </c>
      <c r="H48">
        <v>1858</v>
      </c>
    </row>
    <row r="49" spans="1:8">
      <c r="A49" t="s">
        <v>87</v>
      </c>
      <c r="B49" t="s">
        <v>116</v>
      </c>
      <c r="C49" t="s">
        <v>120</v>
      </c>
      <c r="D49" s="10">
        <v>68.56</v>
      </c>
      <c r="E49" s="10">
        <v>69.489999999999995</v>
      </c>
      <c r="F49" s="21">
        <f t="shared" si="1"/>
        <v>0.92999999999999261</v>
      </c>
      <c r="G49" s="10" t="s">
        <v>158</v>
      </c>
      <c r="H49">
        <v>2269</v>
      </c>
    </row>
    <row r="50" spans="1:8">
      <c r="A50" t="s">
        <v>87</v>
      </c>
      <c r="B50" t="s">
        <v>116</v>
      </c>
      <c r="C50" t="s">
        <v>121</v>
      </c>
      <c r="D50" s="10">
        <v>69.489999999999995</v>
      </c>
      <c r="E50" s="10">
        <v>69.930000000000007</v>
      </c>
      <c r="F50" s="21">
        <f t="shared" si="1"/>
        <v>0.44000000000001194</v>
      </c>
      <c r="G50" s="10" t="s">
        <v>158</v>
      </c>
      <c r="H50">
        <v>1223</v>
      </c>
    </row>
    <row r="51" spans="1:8">
      <c r="A51" t="s">
        <v>87</v>
      </c>
      <c r="B51" t="s">
        <v>48</v>
      </c>
      <c r="C51" t="s">
        <v>122</v>
      </c>
      <c r="D51" s="10">
        <v>88.37</v>
      </c>
      <c r="E51" s="10">
        <v>88.71</v>
      </c>
      <c r="F51" s="21">
        <f t="shared" si="1"/>
        <v>0.3399999999999892</v>
      </c>
      <c r="G51" s="10" t="s">
        <v>158</v>
      </c>
      <c r="H51">
        <v>727</v>
      </c>
    </row>
    <row r="52" spans="1:8">
      <c r="A52" t="s">
        <v>87</v>
      </c>
      <c r="B52" t="s">
        <v>48</v>
      </c>
      <c r="C52" t="s">
        <v>123</v>
      </c>
      <c r="D52" s="10">
        <v>88.81</v>
      </c>
      <c r="E52" s="10">
        <v>89.11</v>
      </c>
      <c r="F52" s="21">
        <f t="shared" si="1"/>
        <v>0.29999999999999716</v>
      </c>
      <c r="G52" s="10" t="s">
        <v>158</v>
      </c>
      <c r="H52">
        <v>947</v>
      </c>
    </row>
    <row r="53" spans="1:8">
      <c r="A53" t="s">
        <v>87</v>
      </c>
      <c r="B53" t="s">
        <v>48</v>
      </c>
      <c r="C53" t="s">
        <v>124</v>
      </c>
      <c r="D53" s="10">
        <v>89.11</v>
      </c>
      <c r="E53" s="10">
        <v>89.31</v>
      </c>
      <c r="F53" s="21">
        <f t="shared" si="1"/>
        <v>0.20000000000000284</v>
      </c>
      <c r="G53" s="10" t="s">
        <v>158</v>
      </c>
      <c r="H53">
        <v>340</v>
      </c>
    </row>
    <row r="54" spans="1:8">
      <c r="A54" t="s">
        <v>87</v>
      </c>
      <c r="B54" t="s">
        <v>48</v>
      </c>
      <c r="C54" t="s">
        <v>125</v>
      </c>
      <c r="D54" s="10">
        <v>89.59</v>
      </c>
      <c r="E54" s="10">
        <v>89.99</v>
      </c>
      <c r="F54" s="21">
        <f t="shared" si="1"/>
        <v>0.39999999999999147</v>
      </c>
      <c r="G54" s="10" t="s">
        <v>158</v>
      </c>
      <c r="H54">
        <v>985</v>
      </c>
    </row>
    <row r="55" spans="1:8">
      <c r="A55" t="s">
        <v>87</v>
      </c>
      <c r="B55" t="s">
        <v>48</v>
      </c>
      <c r="C55" t="s">
        <v>126</v>
      </c>
      <c r="D55" s="10">
        <v>90.17</v>
      </c>
      <c r="E55" s="10">
        <v>90.65</v>
      </c>
      <c r="F55" s="21">
        <f t="shared" si="1"/>
        <v>0.48000000000000398</v>
      </c>
      <c r="G55" s="10" t="s">
        <v>158</v>
      </c>
      <c r="H55">
        <v>1050</v>
      </c>
    </row>
    <row r="56" spans="1:8">
      <c r="A56" t="s">
        <v>87</v>
      </c>
      <c r="B56" t="s">
        <v>48</v>
      </c>
      <c r="C56" t="s">
        <v>127</v>
      </c>
      <c r="D56" s="10">
        <v>90.9</v>
      </c>
      <c r="E56" s="10">
        <v>91.55</v>
      </c>
      <c r="F56" s="21">
        <f t="shared" si="1"/>
        <v>0.64999999999999147</v>
      </c>
      <c r="G56" s="10" t="s">
        <v>158</v>
      </c>
      <c r="H56">
        <v>1514</v>
      </c>
    </row>
    <row r="57" spans="1:8">
      <c r="A57" t="s">
        <v>87</v>
      </c>
      <c r="B57" t="s">
        <v>48</v>
      </c>
      <c r="C57" t="s">
        <v>128</v>
      </c>
      <c r="D57" s="10">
        <v>91.62</v>
      </c>
      <c r="E57" s="10">
        <v>91.92</v>
      </c>
      <c r="F57" s="21">
        <f t="shared" si="1"/>
        <v>0.29999999999999716</v>
      </c>
      <c r="G57" s="10" t="s">
        <v>158</v>
      </c>
      <c r="H57">
        <v>687</v>
      </c>
    </row>
    <row r="58" spans="1:8">
      <c r="A58" t="s">
        <v>87</v>
      </c>
      <c r="B58" t="s">
        <v>58</v>
      </c>
      <c r="C58" t="s">
        <v>129</v>
      </c>
      <c r="D58" s="10">
        <v>115.45</v>
      </c>
      <c r="E58" s="10">
        <v>115.88</v>
      </c>
      <c r="F58" s="21">
        <f t="shared" si="1"/>
        <v>0.42999999999999261</v>
      </c>
      <c r="G58" s="10" t="s">
        <v>158</v>
      </c>
      <c r="H58">
        <v>1099</v>
      </c>
    </row>
    <row r="59" spans="1:8">
      <c r="A59" t="s">
        <v>87</v>
      </c>
      <c r="B59" t="s">
        <v>58</v>
      </c>
      <c r="C59" t="s">
        <v>130</v>
      </c>
      <c r="D59" s="10">
        <v>115.98</v>
      </c>
      <c r="E59" s="10">
        <v>116.31</v>
      </c>
      <c r="F59" s="21">
        <f t="shared" si="1"/>
        <v>0.32999999999999829</v>
      </c>
      <c r="G59" s="10" t="s">
        <v>158</v>
      </c>
      <c r="H59">
        <v>745</v>
      </c>
    </row>
    <row r="60" spans="1:8">
      <c r="A60" t="s">
        <v>87</v>
      </c>
      <c r="B60" t="s">
        <v>58</v>
      </c>
      <c r="C60" t="s">
        <v>131</v>
      </c>
      <c r="D60" s="10">
        <v>117.27</v>
      </c>
      <c r="E60" s="10">
        <v>118.5</v>
      </c>
      <c r="F60" s="21">
        <f t="shared" si="1"/>
        <v>1.230000000000004</v>
      </c>
      <c r="G60" s="10" t="s">
        <v>158</v>
      </c>
      <c r="H60">
        <v>2714</v>
      </c>
    </row>
    <row r="61" spans="1:8">
      <c r="A61" t="s">
        <v>87</v>
      </c>
      <c r="B61" t="s">
        <v>103</v>
      </c>
      <c r="C61" t="s">
        <v>132</v>
      </c>
      <c r="D61" s="10">
        <v>145.74</v>
      </c>
      <c r="E61" s="10">
        <v>146.33000000000001</v>
      </c>
      <c r="F61" s="21">
        <f t="shared" si="1"/>
        <v>0.59000000000000341</v>
      </c>
      <c r="G61" s="10" t="s">
        <v>158</v>
      </c>
      <c r="H61">
        <v>1261</v>
      </c>
    </row>
    <row r="62" spans="1:8">
      <c r="A62" t="s">
        <v>87</v>
      </c>
      <c r="B62" t="s">
        <v>63</v>
      </c>
      <c r="C62" t="s">
        <v>133</v>
      </c>
      <c r="D62" s="10">
        <v>167.09</v>
      </c>
      <c r="E62" s="10">
        <v>167.92</v>
      </c>
      <c r="F62" s="21">
        <f t="shared" si="1"/>
        <v>0.82999999999998408</v>
      </c>
      <c r="G62" s="10" t="s">
        <v>158</v>
      </c>
      <c r="H62">
        <v>1879</v>
      </c>
    </row>
    <row r="63" spans="1:8">
      <c r="A63" t="s">
        <v>87</v>
      </c>
      <c r="B63" t="s">
        <v>63</v>
      </c>
      <c r="C63" t="s">
        <v>134</v>
      </c>
      <c r="D63" s="10">
        <v>167.92</v>
      </c>
      <c r="E63" s="10">
        <v>168.44</v>
      </c>
      <c r="F63" s="21">
        <f t="shared" si="1"/>
        <v>0.52000000000001023</v>
      </c>
      <c r="G63" s="10" t="s">
        <v>158</v>
      </c>
      <c r="H63">
        <v>736</v>
      </c>
    </row>
    <row r="64" spans="1:8">
      <c r="A64" t="s">
        <v>87</v>
      </c>
      <c r="B64" t="s">
        <v>63</v>
      </c>
      <c r="C64" t="s">
        <v>135</v>
      </c>
      <c r="D64" s="10">
        <v>168.44</v>
      </c>
      <c r="E64" s="10">
        <v>169.04</v>
      </c>
      <c r="F64" s="21">
        <f t="shared" si="1"/>
        <v>0.59999999999999432</v>
      </c>
      <c r="G64" s="10" t="s">
        <v>158</v>
      </c>
      <c r="H64">
        <v>1369</v>
      </c>
    </row>
    <row r="65" spans="1:8">
      <c r="A65" t="s">
        <v>87</v>
      </c>
      <c r="B65" t="s">
        <v>117</v>
      </c>
      <c r="C65" t="s">
        <v>136</v>
      </c>
      <c r="D65" s="10">
        <v>209.94</v>
      </c>
      <c r="E65" s="10">
        <v>211.09</v>
      </c>
      <c r="F65" s="21">
        <f t="shared" si="1"/>
        <v>1.1500000000000057</v>
      </c>
      <c r="G65" s="10" t="s">
        <v>158</v>
      </c>
      <c r="H65">
        <v>2213</v>
      </c>
    </row>
    <row r="66" spans="1:8">
      <c r="D66" s="10"/>
      <c r="E66" s="10"/>
      <c r="F66" s="21"/>
      <c r="G66" s="10"/>
    </row>
    <row r="67" spans="1:8">
      <c r="F67" s="21"/>
    </row>
    <row r="68" spans="1:8">
      <c r="A68" t="s">
        <v>171</v>
      </c>
      <c r="B68" t="s">
        <v>48</v>
      </c>
      <c r="C68" t="s">
        <v>250</v>
      </c>
      <c r="D68" s="10">
        <v>73.72</v>
      </c>
      <c r="E68" s="10">
        <v>74.349999999999994</v>
      </c>
      <c r="F68" s="21">
        <f t="shared" ref="F68:F76" si="2">SUM(E68-D68)</f>
        <v>0.62999999999999545</v>
      </c>
      <c r="G68" s="10" t="s">
        <v>157</v>
      </c>
      <c r="H68">
        <v>2531</v>
      </c>
    </row>
    <row r="69" spans="1:8">
      <c r="A69" t="s">
        <v>171</v>
      </c>
      <c r="B69" t="s">
        <v>48</v>
      </c>
      <c r="C69" t="s">
        <v>251</v>
      </c>
      <c r="D69" s="10">
        <v>74.349999999999994</v>
      </c>
      <c r="E69" s="10">
        <v>74.650000000000006</v>
      </c>
      <c r="F69" s="21">
        <f t="shared" si="2"/>
        <v>0.30000000000001137</v>
      </c>
      <c r="G69" s="10" t="s">
        <v>157</v>
      </c>
      <c r="H69">
        <v>1213</v>
      </c>
    </row>
    <row r="70" spans="1:8">
      <c r="A70" t="s">
        <v>171</v>
      </c>
      <c r="B70" t="s">
        <v>48</v>
      </c>
      <c r="C70" t="s">
        <v>252</v>
      </c>
      <c r="D70" s="10">
        <v>74.650000000000006</v>
      </c>
      <c r="E70" s="10">
        <v>75.69</v>
      </c>
      <c r="F70" s="21">
        <f t="shared" si="2"/>
        <v>1.039999999999992</v>
      </c>
      <c r="G70" s="10" t="s">
        <v>157</v>
      </c>
      <c r="H70">
        <v>4804</v>
      </c>
    </row>
    <row r="71" spans="1:8">
      <c r="A71" t="s">
        <v>171</v>
      </c>
      <c r="B71" t="s">
        <v>48</v>
      </c>
      <c r="C71" t="s">
        <v>253</v>
      </c>
      <c r="D71" s="10">
        <v>75.69</v>
      </c>
      <c r="E71" s="10">
        <v>77.13</v>
      </c>
      <c r="F71" s="21">
        <f t="shared" si="2"/>
        <v>1.4399999999999977</v>
      </c>
      <c r="G71" s="10" t="s">
        <v>157</v>
      </c>
      <c r="H71">
        <v>5850</v>
      </c>
    </row>
    <row r="72" spans="1:8">
      <c r="A72" t="s">
        <v>171</v>
      </c>
      <c r="B72" t="s">
        <v>58</v>
      </c>
      <c r="C72" t="s">
        <v>254</v>
      </c>
      <c r="D72" s="10">
        <v>104.46</v>
      </c>
      <c r="E72" s="10">
        <v>105.64</v>
      </c>
      <c r="F72" s="21">
        <f t="shared" si="2"/>
        <v>1.1800000000000068</v>
      </c>
      <c r="G72" s="10" t="s">
        <v>158</v>
      </c>
      <c r="H72">
        <v>2590</v>
      </c>
    </row>
    <row r="73" spans="1:8">
      <c r="A73" t="s">
        <v>171</v>
      </c>
      <c r="B73" t="s">
        <v>63</v>
      </c>
      <c r="C73" t="s">
        <v>255</v>
      </c>
      <c r="D73" s="10">
        <v>161.91999999999999</v>
      </c>
      <c r="E73" s="10">
        <v>162.57</v>
      </c>
      <c r="F73" s="21">
        <f t="shared" si="2"/>
        <v>0.65000000000000568</v>
      </c>
      <c r="G73" s="10" t="s">
        <v>158</v>
      </c>
      <c r="H73">
        <v>1277</v>
      </c>
    </row>
    <row r="74" spans="1:8">
      <c r="A74" t="s">
        <v>171</v>
      </c>
      <c r="B74" t="s">
        <v>117</v>
      </c>
      <c r="C74" t="s">
        <v>256</v>
      </c>
      <c r="D74" s="10">
        <v>187.79</v>
      </c>
      <c r="E74" s="10">
        <v>189.07</v>
      </c>
      <c r="F74" s="21">
        <f t="shared" si="2"/>
        <v>1.2800000000000011</v>
      </c>
      <c r="G74" s="10" t="s">
        <v>158</v>
      </c>
      <c r="H74">
        <v>3001</v>
      </c>
    </row>
    <row r="75" spans="1:8">
      <c r="A75" t="s">
        <v>171</v>
      </c>
      <c r="B75" t="s">
        <v>117</v>
      </c>
      <c r="C75" t="s">
        <v>257</v>
      </c>
      <c r="D75" s="10">
        <v>190.81</v>
      </c>
      <c r="E75" s="10">
        <v>192.5</v>
      </c>
      <c r="F75" s="21">
        <f t="shared" si="2"/>
        <v>1.6899999999999977</v>
      </c>
      <c r="G75" s="10" t="s">
        <v>158</v>
      </c>
      <c r="H75">
        <v>3368</v>
      </c>
    </row>
    <row r="76" spans="1:8">
      <c r="A76" t="s">
        <v>171</v>
      </c>
      <c r="B76" t="s">
        <v>259</v>
      </c>
      <c r="C76" t="s">
        <v>258</v>
      </c>
      <c r="D76" s="10">
        <v>199.8</v>
      </c>
      <c r="E76" s="10">
        <v>200.56</v>
      </c>
      <c r="F76" s="21">
        <f t="shared" si="2"/>
        <v>0.75999999999999091</v>
      </c>
      <c r="G76" s="10" t="s">
        <v>158</v>
      </c>
      <c r="H76">
        <v>1559</v>
      </c>
    </row>
    <row r="77" spans="1:8">
      <c r="F77" s="21"/>
    </row>
    <row r="78" spans="1:8">
      <c r="F78" s="21"/>
    </row>
    <row r="79" spans="1:8">
      <c r="A79" t="s">
        <v>201</v>
      </c>
      <c r="B79" t="s">
        <v>63</v>
      </c>
      <c r="C79" t="s">
        <v>205</v>
      </c>
      <c r="D79" s="10">
        <v>24.92</v>
      </c>
      <c r="E79" s="10">
        <v>26.53</v>
      </c>
      <c r="F79" s="21">
        <f t="shared" si="1"/>
        <v>1.6099999999999994</v>
      </c>
      <c r="G79" s="10" t="s">
        <v>157</v>
      </c>
      <c r="H79">
        <v>5807</v>
      </c>
    </row>
    <row r="80" spans="1:8">
      <c r="A80" t="s">
        <v>201</v>
      </c>
      <c r="B80" t="s">
        <v>63</v>
      </c>
      <c r="C80" t="s">
        <v>207</v>
      </c>
      <c r="D80" s="10">
        <v>26.53</v>
      </c>
      <c r="E80" s="10">
        <v>27</v>
      </c>
      <c r="F80" s="21">
        <f t="shared" si="1"/>
        <v>0.46999999999999886</v>
      </c>
      <c r="G80" s="10" t="s">
        <v>157</v>
      </c>
      <c r="H80">
        <v>2460</v>
      </c>
    </row>
    <row r="81" spans="1:17">
      <c r="A81" t="s">
        <v>201</v>
      </c>
      <c r="B81" t="s">
        <v>63</v>
      </c>
      <c r="C81" t="s">
        <v>209</v>
      </c>
      <c r="D81" s="10">
        <v>27</v>
      </c>
      <c r="E81" s="10">
        <v>27.7</v>
      </c>
      <c r="F81" s="21">
        <f t="shared" si="1"/>
        <v>0.69999999999999929</v>
      </c>
      <c r="G81" s="10" t="s">
        <v>157</v>
      </c>
      <c r="H81">
        <v>2390</v>
      </c>
    </row>
    <row r="82" spans="1:17">
      <c r="A82" t="s">
        <v>201</v>
      </c>
      <c r="B82" t="s">
        <v>117</v>
      </c>
      <c r="C82" t="s">
        <v>217</v>
      </c>
      <c r="D82" s="10">
        <v>67.64</v>
      </c>
      <c r="E82" s="10">
        <v>68.75</v>
      </c>
      <c r="F82" s="21">
        <f t="shared" si="1"/>
        <v>1.1099999999999994</v>
      </c>
      <c r="G82" s="10" t="s">
        <v>158</v>
      </c>
      <c r="H82">
        <v>2340</v>
      </c>
    </row>
    <row r="83" spans="1:17">
      <c r="A83" t="s">
        <v>201</v>
      </c>
      <c r="B83" t="s">
        <v>297</v>
      </c>
      <c r="C83" t="s">
        <v>218</v>
      </c>
      <c r="D83" s="10">
        <v>77.180000000000007</v>
      </c>
      <c r="E83" s="10">
        <v>77.63</v>
      </c>
      <c r="F83" s="21">
        <f t="shared" si="1"/>
        <v>0.44999999999998863</v>
      </c>
      <c r="G83" s="10" t="s">
        <v>158</v>
      </c>
      <c r="H83">
        <v>810</v>
      </c>
    </row>
    <row r="84" spans="1:17">
      <c r="A84" t="s">
        <v>201</v>
      </c>
      <c r="B84" t="s">
        <v>297</v>
      </c>
      <c r="C84" t="s">
        <v>219</v>
      </c>
      <c r="D84" s="10">
        <v>80.89</v>
      </c>
      <c r="E84" s="10">
        <v>81.400000000000006</v>
      </c>
      <c r="F84" s="21">
        <f t="shared" si="1"/>
        <v>0.51000000000000512</v>
      </c>
      <c r="G84" s="10" t="s">
        <v>158</v>
      </c>
      <c r="H84">
        <v>1136</v>
      </c>
    </row>
    <row r="85" spans="1:17">
      <c r="A85" t="s">
        <v>201</v>
      </c>
      <c r="B85" t="s">
        <v>297</v>
      </c>
      <c r="C85" t="s">
        <v>220</v>
      </c>
      <c r="D85" s="10">
        <v>83.75</v>
      </c>
      <c r="E85" s="10">
        <v>84.31</v>
      </c>
      <c r="F85" s="21">
        <f t="shared" si="1"/>
        <v>0.56000000000000227</v>
      </c>
      <c r="G85" s="10" t="s">
        <v>158</v>
      </c>
      <c r="H85">
        <v>1443</v>
      </c>
    </row>
    <row r="86" spans="1:17">
      <c r="A86" t="s">
        <v>201</v>
      </c>
      <c r="B86" t="s">
        <v>297</v>
      </c>
      <c r="C86" t="s">
        <v>221</v>
      </c>
      <c r="D86" s="10">
        <v>89.32</v>
      </c>
      <c r="E86" s="10">
        <v>89.87</v>
      </c>
      <c r="F86" s="21">
        <f t="shared" si="1"/>
        <v>0.55000000000001137</v>
      </c>
      <c r="G86" s="10" t="s">
        <v>158</v>
      </c>
      <c r="H86">
        <v>1430</v>
      </c>
    </row>
    <row r="87" spans="1:17">
      <c r="D87" s="10"/>
      <c r="E87" s="10"/>
      <c r="F87" s="21"/>
      <c r="G87" s="10"/>
    </row>
    <row r="88" spans="1:17">
      <c r="F88" s="21"/>
    </row>
    <row r="89" spans="1:17">
      <c r="A89" t="s">
        <v>213</v>
      </c>
      <c r="B89" t="s">
        <v>117</v>
      </c>
      <c r="C89" t="s">
        <v>214</v>
      </c>
      <c r="D89" s="10">
        <v>43.09</v>
      </c>
      <c r="E89" s="10">
        <v>43.52</v>
      </c>
      <c r="F89" s="21">
        <f t="shared" si="1"/>
        <v>0.42999999999999972</v>
      </c>
      <c r="G89" s="10" t="s">
        <v>157</v>
      </c>
      <c r="H89">
        <v>1543</v>
      </c>
    </row>
    <row r="90" spans="1:17">
      <c r="A90" t="s">
        <v>213</v>
      </c>
      <c r="B90" t="s">
        <v>117</v>
      </c>
      <c r="C90" t="s">
        <v>215</v>
      </c>
      <c r="D90" s="10">
        <v>47.65</v>
      </c>
      <c r="E90" s="10">
        <v>47.94</v>
      </c>
      <c r="F90" s="21">
        <f t="shared" si="1"/>
        <v>0.28999999999999915</v>
      </c>
      <c r="G90" s="10" t="s">
        <v>157</v>
      </c>
      <c r="H90">
        <v>1637</v>
      </c>
    </row>
    <row r="91" spans="1:17">
      <c r="A91" t="s">
        <v>213</v>
      </c>
      <c r="B91" t="s">
        <v>117</v>
      </c>
      <c r="C91" t="s">
        <v>216</v>
      </c>
      <c r="D91" s="10">
        <v>47.94</v>
      </c>
      <c r="E91" s="10">
        <v>49.07</v>
      </c>
      <c r="F91" s="21">
        <f t="shared" si="1"/>
        <v>1.1300000000000026</v>
      </c>
      <c r="G91" s="10" t="s">
        <v>157</v>
      </c>
      <c r="H91">
        <v>4133</v>
      </c>
    </row>
    <row r="92" spans="1:17">
      <c r="D92" s="10"/>
      <c r="E92" s="10"/>
      <c r="F92" s="21"/>
      <c r="G92" s="10"/>
    </row>
    <row r="93" spans="1:17">
      <c r="F93" s="21"/>
    </row>
    <row r="94" spans="1:17">
      <c r="A94" s="13" t="s">
        <v>305</v>
      </c>
      <c r="B94" s="13" t="s">
        <v>48</v>
      </c>
      <c r="C94" s="13" t="s">
        <v>319</v>
      </c>
      <c r="D94">
        <v>98.85</v>
      </c>
      <c r="E94" s="10">
        <f>D94+F94</f>
        <v>98.96</v>
      </c>
      <c r="F94" s="21">
        <v>0.11</v>
      </c>
      <c r="G94" s="10" t="s">
        <v>158</v>
      </c>
      <c r="H94" s="13">
        <v>327</v>
      </c>
      <c r="Q94" s="26"/>
    </row>
    <row r="95" spans="1:17">
      <c r="A95" s="13" t="s">
        <v>305</v>
      </c>
      <c r="B95" s="13" t="s">
        <v>48</v>
      </c>
      <c r="C95" s="13" t="s">
        <v>320</v>
      </c>
      <c r="D95" s="10">
        <f>E94</f>
        <v>98.96</v>
      </c>
      <c r="E95" s="10">
        <f t="shared" ref="E95:E103" si="3">D95+F95</f>
        <v>99.22</v>
      </c>
      <c r="F95" s="21">
        <v>0.26</v>
      </c>
      <c r="G95" s="10" t="s">
        <v>158</v>
      </c>
      <c r="H95" s="13">
        <v>566</v>
      </c>
      <c r="Q95" s="26"/>
    </row>
    <row r="96" spans="1:17">
      <c r="A96" s="13" t="s">
        <v>305</v>
      </c>
      <c r="B96" s="13" t="s">
        <v>48</v>
      </c>
      <c r="C96" s="13" t="s">
        <v>321</v>
      </c>
      <c r="D96" s="10">
        <f t="shared" ref="D96:D103" si="4">E95</f>
        <v>99.22</v>
      </c>
      <c r="E96" s="10">
        <f t="shared" si="3"/>
        <v>99.64</v>
      </c>
      <c r="F96" s="21">
        <v>0.42</v>
      </c>
      <c r="G96" s="10" t="s">
        <v>158</v>
      </c>
      <c r="H96" s="13">
        <v>1302</v>
      </c>
      <c r="Q96" s="26"/>
    </row>
    <row r="97" spans="1:17">
      <c r="A97" s="13" t="s">
        <v>305</v>
      </c>
      <c r="B97" s="13" t="s">
        <v>48</v>
      </c>
      <c r="C97" s="13" t="s">
        <v>322</v>
      </c>
      <c r="D97" s="10">
        <f t="shared" si="4"/>
        <v>99.64</v>
      </c>
      <c r="E97" s="10">
        <f t="shared" si="3"/>
        <v>99.85</v>
      </c>
      <c r="F97" s="21">
        <v>0.21</v>
      </c>
      <c r="G97" s="10" t="s">
        <v>158</v>
      </c>
      <c r="H97" s="13">
        <v>431</v>
      </c>
      <c r="Q97" s="26"/>
    </row>
    <row r="98" spans="1:17">
      <c r="A98" s="13" t="s">
        <v>305</v>
      </c>
      <c r="B98" s="13" t="s">
        <v>48</v>
      </c>
      <c r="C98" s="13" t="s">
        <v>307</v>
      </c>
      <c r="D98" s="10">
        <f t="shared" si="4"/>
        <v>99.85</v>
      </c>
      <c r="E98" s="10">
        <f t="shared" si="3"/>
        <v>100.00999999999999</v>
      </c>
      <c r="F98" s="21">
        <v>0.16</v>
      </c>
      <c r="G98" s="10" t="s">
        <v>158</v>
      </c>
      <c r="H98" s="13">
        <v>448</v>
      </c>
      <c r="Q98" s="26"/>
    </row>
    <row r="99" spans="1:17">
      <c r="A99" s="13" t="s">
        <v>305</v>
      </c>
      <c r="B99" s="13" t="s">
        <v>48</v>
      </c>
      <c r="C99" s="13" t="s">
        <v>308</v>
      </c>
      <c r="D99" s="10">
        <f t="shared" si="4"/>
        <v>100.00999999999999</v>
      </c>
      <c r="E99" s="10">
        <f t="shared" si="3"/>
        <v>100.22999999999999</v>
      </c>
      <c r="F99" s="21">
        <v>0.22</v>
      </c>
      <c r="G99" s="10" t="s">
        <v>158</v>
      </c>
      <c r="H99" s="13">
        <v>431</v>
      </c>
      <c r="Q99" s="26"/>
    </row>
    <row r="100" spans="1:17">
      <c r="A100" s="13" t="s">
        <v>305</v>
      </c>
      <c r="B100" s="13" t="s">
        <v>48</v>
      </c>
      <c r="C100" s="13" t="s">
        <v>309</v>
      </c>
      <c r="D100" s="10">
        <f t="shared" si="4"/>
        <v>100.22999999999999</v>
      </c>
      <c r="E100" s="10">
        <f t="shared" si="3"/>
        <v>100.41</v>
      </c>
      <c r="F100" s="21">
        <v>0.18</v>
      </c>
      <c r="G100" s="10" t="s">
        <v>158</v>
      </c>
      <c r="H100" s="13">
        <v>682</v>
      </c>
      <c r="Q100" s="26"/>
    </row>
    <row r="101" spans="1:17">
      <c r="A101" s="13" t="s">
        <v>305</v>
      </c>
      <c r="B101" s="13" t="s">
        <v>48</v>
      </c>
      <c r="C101" s="13" t="s">
        <v>310</v>
      </c>
      <c r="D101" s="10">
        <f t="shared" si="4"/>
        <v>100.41</v>
      </c>
      <c r="E101" s="10">
        <f t="shared" si="3"/>
        <v>100.66</v>
      </c>
      <c r="F101" s="24">
        <v>0.25</v>
      </c>
      <c r="G101" s="10" t="s">
        <v>158</v>
      </c>
      <c r="H101" s="13">
        <v>400</v>
      </c>
      <c r="Q101" s="26"/>
    </row>
    <row r="102" spans="1:17">
      <c r="A102" s="13" t="s">
        <v>305</v>
      </c>
      <c r="B102" s="13" t="s">
        <v>48</v>
      </c>
      <c r="C102" s="13" t="s">
        <v>311</v>
      </c>
      <c r="D102" s="10">
        <f t="shared" si="4"/>
        <v>100.66</v>
      </c>
      <c r="E102" s="10">
        <f t="shared" si="3"/>
        <v>100.77</v>
      </c>
      <c r="F102" s="24">
        <v>0.11</v>
      </c>
      <c r="G102" s="10" t="s">
        <v>158</v>
      </c>
      <c r="H102" s="13">
        <v>361</v>
      </c>
      <c r="Q102" s="26"/>
    </row>
    <row r="103" spans="1:17">
      <c r="A103" s="13" t="s">
        <v>305</v>
      </c>
      <c r="B103" s="13" t="s">
        <v>48</v>
      </c>
      <c r="C103" s="13" t="s">
        <v>312</v>
      </c>
      <c r="D103" s="10">
        <f t="shared" si="4"/>
        <v>100.77</v>
      </c>
      <c r="E103" s="10">
        <f t="shared" si="3"/>
        <v>102.52</v>
      </c>
      <c r="F103" s="24">
        <f>0.27+0.67+0.08+0.73</f>
        <v>1.75</v>
      </c>
      <c r="G103" s="10" t="s">
        <v>158</v>
      </c>
      <c r="H103" s="13">
        <v>3858</v>
      </c>
      <c r="I103" s="25"/>
      <c r="Q103" s="27"/>
    </row>
    <row r="104" spans="1:17">
      <c r="A104" s="13" t="s">
        <v>305</v>
      </c>
      <c r="B104" s="13" t="s">
        <v>117</v>
      </c>
      <c r="C104" s="13" t="s">
        <v>313</v>
      </c>
      <c r="D104" s="10">
        <v>222.41</v>
      </c>
      <c r="E104" s="10">
        <f>222.41+F104</f>
        <v>223.13</v>
      </c>
      <c r="F104" s="24">
        <v>0.72</v>
      </c>
      <c r="G104" s="10" t="s">
        <v>158</v>
      </c>
      <c r="H104" s="13">
        <v>1612</v>
      </c>
      <c r="I104" s="4"/>
      <c r="J104" s="22"/>
      <c r="K104" s="2"/>
      <c r="L104" s="7"/>
      <c r="M104" s="16"/>
    </row>
    <row r="105" spans="1:17">
      <c r="A105" s="13" t="s">
        <v>305</v>
      </c>
      <c r="B105" s="13" t="s">
        <v>117</v>
      </c>
      <c r="C105" s="13" t="s">
        <v>314</v>
      </c>
      <c r="D105" s="10">
        <f t="shared" ref="D105:D110" si="5">E104</f>
        <v>223.13</v>
      </c>
      <c r="E105" s="10">
        <f>D105+F105</f>
        <v>223.37</v>
      </c>
      <c r="F105" s="24">
        <f>0.24</f>
        <v>0.24</v>
      </c>
      <c r="G105" s="10" t="s">
        <v>158</v>
      </c>
      <c r="H105" s="13">
        <v>829</v>
      </c>
      <c r="I105" s="4"/>
      <c r="J105" s="22"/>
      <c r="K105" s="11"/>
      <c r="L105" s="7"/>
      <c r="M105" s="16"/>
      <c r="N105" s="16"/>
    </row>
    <row r="106" spans="1:17">
      <c r="A106" s="13" t="s">
        <v>305</v>
      </c>
      <c r="B106" s="13" t="s">
        <v>117</v>
      </c>
      <c r="C106" s="13" t="s">
        <v>315</v>
      </c>
      <c r="D106" s="10">
        <f t="shared" si="5"/>
        <v>223.37</v>
      </c>
      <c r="E106" s="10">
        <f>D106+F106</f>
        <v>224.1</v>
      </c>
      <c r="F106" s="24">
        <v>0.73</v>
      </c>
      <c r="G106" s="10" t="s">
        <v>158</v>
      </c>
      <c r="H106" s="13">
        <v>1223</v>
      </c>
      <c r="I106" s="4"/>
      <c r="J106" s="22"/>
      <c r="K106" s="11"/>
      <c r="L106" s="7"/>
      <c r="M106" s="16"/>
      <c r="N106" s="16"/>
      <c r="Q106" s="26"/>
    </row>
    <row r="107" spans="1:17">
      <c r="A107" s="13" t="s">
        <v>305</v>
      </c>
      <c r="B107" s="13" t="s">
        <v>117</v>
      </c>
      <c r="C107" s="13" t="s">
        <v>316</v>
      </c>
      <c r="D107" s="10">
        <f t="shared" si="5"/>
        <v>224.1</v>
      </c>
      <c r="E107" s="10">
        <f>D107+F107</f>
        <v>224.53</v>
      </c>
      <c r="F107" s="24">
        <f>0.13+0.3</f>
        <v>0.43</v>
      </c>
      <c r="G107" s="10" t="s">
        <v>158</v>
      </c>
      <c r="H107" s="13">
        <v>1462</v>
      </c>
      <c r="I107" s="4"/>
      <c r="J107" s="22"/>
      <c r="K107" s="11"/>
      <c r="L107" s="7"/>
      <c r="M107" s="16"/>
      <c r="N107" s="16"/>
    </row>
    <row r="108" spans="1:17">
      <c r="A108" s="13" t="s">
        <v>305</v>
      </c>
      <c r="B108" s="13" t="s">
        <v>117</v>
      </c>
      <c r="C108" s="13" t="s">
        <v>317</v>
      </c>
      <c r="D108" s="10">
        <f t="shared" si="5"/>
        <v>224.53</v>
      </c>
      <c r="E108" s="10">
        <f>D108+F108</f>
        <v>225.07</v>
      </c>
      <c r="F108" s="24">
        <f>0.54</f>
        <v>0.54</v>
      </c>
      <c r="G108" s="10" t="s">
        <v>158</v>
      </c>
      <c r="H108" s="13">
        <v>890</v>
      </c>
      <c r="I108" s="4"/>
      <c r="J108" s="22"/>
      <c r="K108" s="11"/>
      <c r="L108" s="7"/>
      <c r="M108" s="16"/>
      <c r="N108" s="16"/>
    </row>
    <row r="109" spans="1:17">
      <c r="A109" s="13" t="s">
        <v>305</v>
      </c>
      <c r="B109" s="13" t="s">
        <v>117</v>
      </c>
      <c r="C109" s="13" t="s">
        <v>318</v>
      </c>
      <c r="D109" s="10">
        <f t="shared" si="5"/>
        <v>225.07</v>
      </c>
      <c r="E109" s="10">
        <f>D109+F109</f>
        <v>225.23</v>
      </c>
      <c r="F109" s="24">
        <v>0.16</v>
      </c>
      <c r="G109" s="10" t="s">
        <v>158</v>
      </c>
      <c r="H109" s="13">
        <v>448</v>
      </c>
      <c r="I109" s="4"/>
      <c r="J109" s="22"/>
      <c r="K109" s="11"/>
      <c r="L109" s="7"/>
      <c r="M109" s="16"/>
      <c r="N109" s="16"/>
    </row>
    <row r="110" spans="1:17">
      <c r="A110" s="13" t="s">
        <v>305</v>
      </c>
      <c r="B110" s="13" t="s">
        <v>117</v>
      </c>
      <c r="C110" s="13" t="s">
        <v>306</v>
      </c>
      <c r="D110" s="10">
        <f t="shared" si="5"/>
        <v>225.23</v>
      </c>
      <c r="E110" s="10">
        <f>D110+F110+F111</f>
        <v>225.73999999999998</v>
      </c>
      <c r="F110" s="24">
        <f>0.51</f>
        <v>0.51</v>
      </c>
      <c r="G110" s="10" t="s">
        <v>158</v>
      </c>
      <c r="H110" s="13">
        <v>835</v>
      </c>
      <c r="I110" s="4"/>
      <c r="J110" s="22"/>
      <c r="K110" s="11"/>
      <c r="L110" s="7"/>
      <c r="M110" s="16"/>
      <c r="N110" s="16"/>
    </row>
    <row r="111" spans="1:17">
      <c r="F111" s="24"/>
      <c r="G111" s="32"/>
      <c r="I111" s="22"/>
      <c r="J111" s="22"/>
      <c r="K111" s="11"/>
      <c r="L111" s="7"/>
      <c r="M111" s="16"/>
      <c r="N111" s="16"/>
    </row>
    <row r="112" spans="1:17">
      <c r="F112" s="24"/>
      <c r="J112" s="28"/>
      <c r="K112" s="28"/>
      <c r="L112" s="11"/>
      <c r="M112" s="7"/>
      <c r="N112" s="16"/>
    </row>
    <row r="113" spans="1:14">
      <c r="A113" t="s">
        <v>354</v>
      </c>
      <c r="B113" t="s">
        <v>116</v>
      </c>
      <c r="C113" t="s">
        <v>406</v>
      </c>
      <c r="D113">
        <v>154.49</v>
      </c>
      <c r="E113">
        <v>155.74</v>
      </c>
      <c r="F113" s="24">
        <v>1.25</v>
      </c>
      <c r="G113" s="10" t="s">
        <v>158</v>
      </c>
      <c r="H113">
        <v>2804</v>
      </c>
      <c r="J113" s="28"/>
      <c r="K113" s="28"/>
      <c r="L113" s="29"/>
      <c r="M113" s="30"/>
      <c r="N113" s="31"/>
    </row>
    <row r="114" spans="1:14">
      <c r="A114" t="s">
        <v>354</v>
      </c>
      <c r="B114" t="s">
        <v>48</v>
      </c>
      <c r="C114" t="s">
        <v>407</v>
      </c>
      <c r="D114">
        <v>182.61</v>
      </c>
      <c r="E114">
        <v>185.04</v>
      </c>
      <c r="F114" s="24">
        <v>2.4300000000000002</v>
      </c>
      <c r="G114" s="10" t="s">
        <v>158</v>
      </c>
      <c r="H114">
        <v>5791</v>
      </c>
      <c r="J114" s="28"/>
      <c r="K114" s="28"/>
      <c r="L114" s="29"/>
      <c r="M114" s="30"/>
      <c r="N114" s="31"/>
    </row>
    <row r="115" spans="1:14">
      <c r="A115" t="s">
        <v>354</v>
      </c>
      <c r="B115" t="s">
        <v>63</v>
      </c>
      <c r="C115" t="s">
        <v>408</v>
      </c>
      <c r="D115">
        <v>260.45</v>
      </c>
      <c r="E115">
        <v>261.25</v>
      </c>
      <c r="F115" s="24">
        <v>0.8</v>
      </c>
      <c r="G115" s="10" t="s">
        <v>158</v>
      </c>
      <c r="H115">
        <v>1872</v>
      </c>
      <c r="J115" s="28"/>
      <c r="K115" s="28"/>
      <c r="L115" s="29"/>
      <c r="M115" s="30"/>
      <c r="N115" s="31"/>
    </row>
    <row r="116" spans="1:14">
      <c r="A116" t="s">
        <v>354</v>
      </c>
      <c r="B116" t="s">
        <v>63</v>
      </c>
      <c r="C116" t="s">
        <v>409</v>
      </c>
      <c r="D116">
        <v>261.25</v>
      </c>
      <c r="E116">
        <v>261.44</v>
      </c>
      <c r="F116" s="24">
        <v>0.19</v>
      </c>
      <c r="G116" s="10" t="s">
        <v>413</v>
      </c>
      <c r="H116">
        <v>198</v>
      </c>
      <c r="I116" t="s">
        <v>414</v>
      </c>
    </row>
    <row r="117" spans="1:14">
      <c r="A117" t="s">
        <v>354</v>
      </c>
      <c r="B117" t="s">
        <v>63</v>
      </c>
      <c r="C117" t="s">
        <v>410</v>
      </c>
      <c r="D117">
        <v>261.44</v>
      </c>
      <c r="E117">
        <v>262.47000000000003</v>
      </c>
      <c r="F117" s="24">
        <v>1.03</v>
      </c>
      <c r="G117" s="10" t="s">
        <v>158</v>
      </c>
      <c r="H117">
        <v>2518</v>
      </c>
    </row>
    <row r="118" spans="1:14">
      <c r="A118" t="s">
        <v>354</v>
      </c>
      <c r="B118" t="s">
        <v>117</v>
      </c>
      <c r="C118" t="s">
        <v>411</v>
      </c>
      <c r="D118">
        <v>299.41000000000003</v>
      </c>
      <c r="E118">
        <v>300.95</v>
      </c>
      <c r="F118" s="24">
        <v>1.54</v>
      </c>
      <c r="G118" s="10" t="s">
        <v>158</v>
      </c>
      <c r="H118">
        <v>3724</v>
      </c>
    </row>
    <row r="119" spans="1:14">
      <c r="A119" t="s">
        <v>354</v>
      </c>
      <c r="B119" t="s">
        <v>117</v>
      </c>
      <c r="C119" t="s">
        <v>412</v>
      </c>
      <c r="D119">
        <v>302.56</v>
      </c>
      <c r="E119">
        <v>304.55</v>
      </c>
      <c r="F119" s="24">
        <v>1.99</v>
      </c>
      <c r="G119" s="10" t="s">
        <v>158</v>
      </c>
      <c r="H119">
        <v>4156</v>
      </c>
    </row>
    <row r="121" spans="1:14">
      <c r="A121" t="s">
        <v>461</v>
      </c>
      <c r="B121" t="s">
        <v>48</v>
      </c>
      <c r="C121" t="s">
        <v>462</v>
      </c>
      <c r="D121">
        <v>132.75</v>
      </c>
      <c r="E121">
        <v>133.68</v>
      </c>
      <c r="F121" s="24">
        <v>0.93</v>
      </c>
      <c r="G121" s="10" t="s">
        <v>157</v>
      </c>
      <c r="H121">
        <v>4490</v>
      </c>
    </row>
    <row r="122" spans="1:14">
      <c r="A122" t="s">
        <v>461</v>
      </c>
      <c r="B122" t="s">
        <v>48</v>
      </c>
      <c r="C122" t="s">
        <v>463</v>
      </c>
      <c r="D122">
        <v>133.68</v>
      </c>
      <c r="E122">
        <v>135.19999999999999</v>
      </c>
      <c r="F122" s="24">
        <v>1.52</v>
      </c>
      <c r="G122" s="10" t="s">
        <v>157</v>
      </c>
      <c r="H122">
        <v>6575</v>
      </c>
    </row>
    <row r="123" spans="1:14">
      <c r="A123" t="s">
        <v>461</v>
      </c>
      <c r="B123" t="s">
        <v>63</v>
      </c>
      <c r="C123" t="s">
        <v>464</v>
      </c>
      <c r="D123">
        <v>208.27500000000001</v>
      </c>
      <c r="E123">
        <v>209.20500000000001</v>
      </c>
      <c r="F123" s="24">
        <v>0.93</v>
      </c>
      <c r="G123" s="10" t="s">
        <v>157</v>
      </c>
      <c r="H123">
        <v>4050</v>
      </c>
    </row>
    <row r="124" spans="1:14">
      <c r="A124" t="s">
        <v>461</v>
      </c>
      <c r="B124" t="s">
        <v>63</v>
      </c>
      <c r="C124" t="s">
        <v>465</v>
      </c>
      <c r="D124">
        <v>209.20500000000001</v>
      </c>
      <c r="E124">
        <v>209.55500000000001</v>
      </c>
      <c r="F124" s="24">
        <v>0.35</v>
      </c>
      <c r="G124" s="10" t="s">
        <v>157</v>
      </c>
      <c r="H124">
        <v>1957</v>
      </c>
    </row>
    <row r="125" spans="1:14">
      <c r="A125" t="s">
        <v>461</v>
      </c>
      <c r="B125" t="s">
        <v>63</v>
      </c>
      <c r="C125" t="s">
        <v>466</v>
      </c>
      <c r="D125">
        <v>209.55500000000001</v>
      </c>
      <c r="E125">
        <v>209.97499999999999</v>
      </c>
      <c r="F125" s="24">
        <v>0.42</v>
      </c>
      <c r="G125" s="10" t="s">
        <v>157</v>
      </c>
      <c r="H125">
        <v>1820</v>
      </c>
    </row>
    <row r="126" spans="1:14">
      <c r="A126" t="s">
        <v>461</v>
      </c>
      <c r="B126" t="s">
        <v>63</v>
      </c>
      <c r="C126" t="s">
        <v>467</v>
      </c>
      <c r="D126">
        <v>209.97499999999999</v>
      </c>
      <c r="E126">
        <v>210.20500000000001</v>
      </c>
      <c r="F126" s="24">
        <v>0.23</v>
      </c>
      <c r="G126" s="10" t="s">
        <v>468</v>
      </c>
      <c r="H126">
        <v>523</v>
      </c>
      <c r="I126" t="s">
        <v>414</v>
      </c>
    </row>
    <row r="128" spans="1:14">
      <c r="A128" t="s">
        <v>506</v>
      </c>
      <c r="B128" t="s">
        <v>116</v>
      </c>
      <c r="C128" t="s">
        <v>516</v>
      </c>
      <c r="D128">
        <v>277.62</v>
      </c>
      <c r="E128">
        <v>279.36</v>
      </c>
      <c r="F128" s="24">
        <v>1.74</v>
      </c>
      <c r="G128" t="s">
        <v>157</v>
      </c>
      <c r="H128">
        <v>7335</v>
      </c>
    </row>
    <row r="129" spans="1:8">
      <c r="A129" t="s">
        <v>506</v>
      </c>
      <c r="B129" t="s">
        <v>63</v>
      </c>
      <c r="C129" t="s">
        <v>531</v>
      </c>
      <c r="D129">
        <v>379.87</v>
      </c>
      <c r="E129">
        <v>381.25</v>
      </c>
      <c r="F129" s="24">
        <v>1.38</v>
      </c>
      <c r="G129" t="s">
        <v>157</v>
      </c>
      <c r="H129">
        <v>5486</v>
      </c>
    </row>
    <row r="130" spans="1:8">
      <c r="A130" t="s">
        <v>506</v>
      </c>
      <c r="B130" t="s">
        <v>63</v>
      </c>
      <c r="C130" t="s">
        <v>532</v>
      </c>
      <c r="D130">
        <v>381.25</v>
      </c>
      <c r="E130">
        <v>381.8</v>
      </c>
      <c r="F130" s="24">
        <v>0.55000000000000004</v>
      </c>
      <c r="G130" t="s">
        <v>157</v>
      </c>
      <c r="H130">
        <v>2466</v>
      </c>
    </row>
    <row r="131" spans="1:8">
      <c r="A131" t="s">
        <v>506</v>
      </c>
      <c r="B131" t="s">
        <v>63</v>
      </c>
      <c r="C131" t="s">
        <v>555</v>
      </c>
      <c r="D131">
        <v>381.8</v>
      </c>
      <c r="E131">
        <v>382.05</v>
      </c>
      <c r="F131" s="24">
        <v>0.25</v>
      </c>
      <c r="G131" t="s">
        <v>157</v>
      </c>
      <c r="H131">
        <v>1270</v>
      </c>
    </row>
    <row r="132" spans="1:8">
      <c r="A132" t="s">
        <v>506</v>
      </c>
      <c r="B132" t="s">
        <v>117</v>
      </c>
      <c r="C132" t="s">
        <v>556</v>
      </c>
      <c r="D132">
        <v>424.82</v>
      </c>
      <c r="E132">
        <v>425.25</v>
      </c>
      <c r="F132" s="24">
        <v>0.43</v>
      </c>
      <c r="G132" t="s">
        <v>157</v>
      </c>
      <c r="H132">
        <v>2100</v>
      </c>
    </row>
    <row r="133" spans="1:8">
      <c r="A133" t="s">
        <v>506</v>
      </c>
      <c r="B133" t="s">
        <v>117</v>
      </c>
      <c r="C133" t="s">
        <v>557</v>
      </c>
      <c r="D133">
        <v>425.25</v>
      </c>
      <c r="E133">
        <v>426.38</v>
      </c>
      <c r="F133" s="24">
        <v>1.1299999999999999</v>
      </c>
      <c r="G133" t="s">
        <v>157</v>
      </c>
      <c r="H133">
        <v>4752</v>
      </c>
    </row>
    <row r="134" spans="1:8">
      <c r="A134" t="s">
        <v>506</v>
      </c>
      <c r="B134" t="s">
        <v>117</v>
      </c>
      <c r="C134" t="s">
        <v>558</v>
      </c>
      <c r="D134">
        <v>426.38</v>
      </c>
      <c r="E134">
        <v>427.18</v>
      </c>
      <c r="F134" s="24">
        <v>0.8</v>
      </c>
      <c r="G134" t="s">
        <v>157</v>
      </c>
      <c r="H134">
        <v>3568</v>
      </c>
    </row>
    <row r="135" spans="1:8">
      <c r="A135" t="s">
        <v>506</v>
      </c>
      <c r="B135" t="s">
        <v>117</v>
      </c>
      <c r="C135" t="s">
        <v>559</v>
      </c>
      <c r="D135">
        <v>431.35</v>
      </c>
      <c r="E135">
        <v>433</v>
      </c>
      <c r="F135" s="24">
        <v>1.65</v>
      </c>
      <c r="G135" t="s">
        <v>157</v>
      </c>
      <c r="H135">
        <v>6960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Log-Drill Record</vt:lpstr>
      <vt:lpstr>Assay Sample Information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2012-06-07T04:52:04Z</cp:lastPrinted>
  <dcterms:created xsi:type="dcterms:W3CDTF">1996-10-14T23:33:28Z</dcterms:created>
  <dcterms:modified xsi:type="dcterms:W3CDTF">2013-10-10T22:40:10Z</dcterms:modified>
</cp:coreProperties>
</file>