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10-2021\"/>
    </mc:Choice>
  </mc:AlternateContent>
  <xr:revisionPtr revIDLastSave="0" documentId="8_{6AFE528E-D3D9-4242-A2C1-0A14797FD2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L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J18" i="1"/>
  <c r="C13" i="1" l="1"/>
  <c r="C10" i="1"/>
  <c r="C22" i="1"/>
  <c r="C8" i="1"/>
  <c r="C9" i="1" l="1"/>
  <c r="J13" i="1"/>
  <c r="J23" i="1" l="1"/>
  <c r="J24" i="1"/>
  <c r="C19" i="1" s="1"/>
  <c r="J21" i="1"/>
  <c r="J20" i="1"/>
  <c r="C16" i="1" s="1"/>
  <c r="J19" i="1"/>
  <c r="C18" i="1" s="1"/>
  <c r="J17" i="1"/>
  <c r="J16" i="1"/>
  <c r="C17" i="1" s="1"/>
  <c r="J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 xr:uid="{00000000-0006-0000-0000-000006000000}">
      <text>
        <r>
          <rPr>
            <sz val="9"/>
            <color rgb="FF000000"/>
            <rFont val="Tahoma"/>
            <family val="2"/>
          </rPr>
          <t xml:space="preserve">DL_1 
</t>
        </r>
      </text>
    </comment>
    <comment ref="B1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326750BF-F3E5-4A0B-B2EF-59085E72EDB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6F653890-FE36-4751-BD50-FA3E8C2486B3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D85E8001-90B1-43F6-8269-AED3AD70DC7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BF8F7955-C6F5-4A52-9235-4149A618EDD3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B15BF185-986A-4438-A190-F12CA9903139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0" authorId="0" shapeId="0" xr:uid="{202C9810-EB86-4D1F-9D14-92D38155603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21" authorId="0" shapeId="0" xr:uid="{7AF323AE-9016-48F6-9AC1-C7C978C69086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2" authorId="0" shapeId="0" xr:uid="{11BF2955-34D1-43DE-95D1-BCFCBBDEE166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EL102000_YYYYMM_##_SG_1.xls
</t>
        </r>
      </text>
    </comment>
    <comment ref="B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I24" authorId="0" shapeId="0" xr:uid="{DD58A832-A3BE-4F0C-9AE7-C238A1E9CA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AHD
</t>
        </r>
      </text>
    </comment>
    <comment ref="B2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<sst xmlns="http://schemas.openxmlformats.org/spreadsheetml/2006/main" count="116" uniqueCount="107">
  <si>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</si>
  <si>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</si>
  <si>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</si>
  <si>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</si>
  <si>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</si>
  <si>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</si>
  <si>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</si>
  <si>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</si>
  <si>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</si>
  <si>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</si>
  <si>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</si>
  <si>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</si>
  <si>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</si>
  <si>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</si>
  <si>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</si>
  <si>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</si>
  <si>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</si>
  <si>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</si>
  <si>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</si>
  <si>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</si>
  <si>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</si>
  <si>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</si>
  <si>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</si>
  <si>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</si>
  <si>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</si>
  <si>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</si>
  <si>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</si>
  <si>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</si>
  <si>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</si>
  <si>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</si>
  <si>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</si>
  <si>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</si>
  <si>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</si>
  <si>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</si>
  <si>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</si>
  <si>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</si>
  <si>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</si>
  <si>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</si>
  <si>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</si>
  <si>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</si>
  <si>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</si>
  <si>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</si>
  <si>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</si>
  <si>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</si>
  <si>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</si>
  <si>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</si>
  <si>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</si>
  <si>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</si>
  <si>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H0308</t>
  </si>
  <si>
    <t>Units</t>
  </si>
  <si>
    <t>metres</t>
  </si>
  <si>
    <t>H1004</t>
  </si>
  <si>
    <t xml:space="preserve">Accuracy </t>
  </si>
  <si>
    <t>Surface_location_data_file</t>
  </si>
  <si>
    <t>H0301</t>
  </si>
  <si>
    <t>Downhole_survey_data_file</t>
  </si>
  <si>
    <t>H0304</t>
  </si>
  <si>
    <t>H0307</t>
  </si>
  <si>
    <t>Lithology_code_file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</si>
  <si>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</si>
  <si>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</si>
  <si>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</si>
  <si>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</si>
  <si>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</si>
  <si>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</si>
  <si>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</si>
  <si>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</si>
  <si>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</si>
  <si>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H0303</t>
  </si>
  <si>
    <t>Downhole_geochem_data_file</t>
  </si>
  <si>
    <t xml:space="preserve">Rock1 </t>
  </si>
  <si>
    <t>Rock2</t>
  </si>
  <si>
    <t xml:space="preserve">Rock3 </t>
  </si>
  <si>
    <t>Colour</t>
  </si>
  <si>
    <t xml:space="preserve">Description </t>
  </si>
  <si>
    <t>Weathering</t>
  </si>
  <si>
    <t>Vein_type</t>
  </si>
  <si>
    <t xml:space="preserve">Structure </t>
  </si>
  <si>
    <t>sample_id</t>
  </si>
  <si>
    <t>Assay</t>
  </si>
  <si>
    <t>Texture</t>
  </si>
  <si>
    <t>RockType</t>
  </si>
  <si>
    <t>Moisture</t>
  </si>
  <si>
    <t>Mag Meter</t>
  </si>
  <si>
    <t>Lumps %</t>
  </si>
  <si>
    <t>ABx4 Pty Ltd</t>
  </si>
  <si>
    <t>DL_1</t>
  </si>
  <si>
    <t>Aircore Reverse Circulation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</si>
  <si>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</si>
  <si>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</si>
  <si>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</si>
  <si>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</si>
  <si>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</si>
  <si>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</si>
  <si>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</si>
  <si>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n.a.</t>
  </si>
  <si>
    <t>Company use only</t>
  </si>
  <si>
    <t>Related Data Files List(standardising this finicky process)</t>
  </si>
  <si>
    <t>Downhole_lithology_data_file</t>
  </si>
  <si>
    <t>QAQC_data_file</t>
  </si>
  <si>
    <t>Surface_Geochem_data_file</t>
  </si>
  <si>
    <t>Geophysics Reports (separate)</t>
  </si>
  <si>
    <t>SEE PDF LOGGING FILE :</t>
  </si>
  <si>
    <t>Representative - not all holes are logged yet</t>
  </si>
  <si>
    <t>Deloraine</t>
  </si>
  <si>
    <t>EL102021</t>
  </si>
  <si>
    <t>Downhole_logging_data_file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</si>
</sst>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23" fillId="0" borderId="0"/>
    <xf numFmtId="0" fontId="5" fillId="0" borderId="0"/>
    <xf numFmtId="0" fontId="23" fillId="32" borderId="9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5" fillId="0" borderId="0" xfId="37" applyFont="1"/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26" fillId="0" borderId="0" xfId="0" applyFont="1" applyAlignment="1" applyProtection="1">
      <alignment horizontal="center"/>
      <protection locked="0"/>
    </xf>
    <xf numFmtId="0" fontId="26" fillId="33" borderId="0" xfId="0" applyFont="1" applyFill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0" borderId="0" xfId="0" applyFont="1" applyProtection="1"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topLeftCell="B1" zoomScale="95" zoomScaleNormal="95" workbookViewId="0">
      <selection activeCell="B1" sqref="B1"/>
    </sheetView>
  </sheetViews>
  <sheetFormatPr defaultColWidth="14.81640625" defaultRowHeight="12.5" x14ac:dyDescent="0.25"/>
  <cols>
    <col min="1" max="1" width="9.6328125" style="3" customWidth="1"/>
    <col min="2" max="2" width="31.453125" style="3" customWidth="1"/>
    <col min="3" max="3" width="30.6328125" style="3" customWidth="1"/>
    <col min="4" max="4" width="25.6328125" style="3" customWidth="1"/>
    <col min="5" max="5" width="10.453125" style="3" customWidth="1"/>
    <col min="6" max="6" width="12.1796875" style="3" customWidth="1"/>
    <col min="7" max="7" width="10" style="3" customWidth="1"/>
    <col min="8" max="8" width="11.36328125" style="3" customWidth="1"/>
    <col min="9" max="9" width="18.81640625" style="3" bestFit="1" customWidth="1"/>
    <col min="10" max="11" width="14.453125" style="3" customWidth="1"/>
    <col min="12" max="12" width="25.1796875" style="3" customWidth="1"/>
    <col min="13" max="13" width="16.453125" style="3" customWidth="1"/>
    <col min="14" max="14" width="11.81640625" style="3" customWidth="1"/>
    <col min="15" max="19" width="9.453125" style="3" customWidth="1"/>
    <col min="20" max="16384" width="14.81640625" style="3"/>
  </cols>
  <sheetData>
    <row r="1" spans="1:12" x14ac:dyDescent="0.25">
      <c r="A1" s="1" t="s">
        <v>0</v>
      </c>
      <c r="B1" s="1" t="s">
        <v>1</v>
      </c>
      <c r="C1" s="2">
        <v>1</v>
      </c>
    </row>
    <row r="2" spans="1:12" x14ac:dyDescent="0.25">
      <c r="A2" s="1" t="s">
        <v>2</v>
      </c>
      <c r="B2" s="1" t="s">
        <v>3</v>
      </c>
      <c r="C2" s="14">
        <v>45622</v>
      </c>
    </row>
    <row r="3" spans="1:12" x14ac:dyDescent="0.25">
      <c r="A3" s="1" t="s">
        <v>4</v>
      </c>
      <c r="B3" s="1" t="s">
        <v>5</v>
      </c>
      <c r="C3" s="14">
        <v>45625</v>
      </c>
      <c r="D3" s="4"/>
      <c r="E3" s="4"/>
      <c r="F3" s="4"/>
      <c r="G3" s="4"/>
      <c r="H3" s="4"/>
      <c r="I3" s="4"/>
      <c r="J3" s="4"/>
    </row>
    <row r="4" spans="1:12" x14ac:dyDescent="0.25">
      <c r="A4" s="1" t="s">
        <v>6</v>
      </c>
      <c r="B4" s="1" t="s">
        <v>7</v>
      </c>
      <c r="C4" s="2" t="s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1" t="s">
        <v>9</v>
      </c>
      <c r="B5" s="1" t="s">
        <v>10</v>
      </c>
      <c r="C5" s="2" t="s">
        <v>105</v>
      </c>
      <c r="D5" s="4"/>
      <c r="E5" s="4"/>
      <c r="F5" s="4"/>
      <c r="G5" s="4"/>
      <c r="H5" s="4"/>
      <c r="I5" s="4"/>
      <c r="J5" s="4"/>
      <c r="K5" s="5"/>
      <c r="L5" s="5"/>
    </row>
    <row r="6" spans="1:12" x14ac:dyDescent="0.25">
      <c r="A6" s="1" t="s">
        <v>11</v>
      </c>
      <c r="B6" s="1" t="s">
        <v>12</v>
      </c>
      <c r="C6" s="2" t="s">
        <v>85</v>
      </c>
      <c r="D6" s="4"/>
      <c r="E6" s="4"/>
      <c r="F6" s="4"/>
      <c r="G6" s="4"/>
      <c r="H6" s="4"/>
      <c r="I6" s="4"/>
      <c r="J6" s="4"/>
      <c r="K6" s="5"/>
      <c r="L6" s="5"/>
    </row>
    <row r="7" spans="1:12" x14ac:dyDescent="0.25">
      <c r="A7" s="1" t="s">
        <v>13</v>
      </c>
      <c r="B7" s="1" t="s">
        <v>14</v>
      </c>
      <c r="C7" s="2" t="s">
        <v>104</v>
      </c>
      <c r="D7" s="4"/>
      <c r="E7" s="4"/>
      <c r="F7" s="4"/>
      <c r="G7" s="4"/>
      <c r="H7" s="4"/>
      <c r="I7" s="4"/>
      <c r="J7" s="4"/>
      <c r="K7" s="5"/>
      <c r="L7" s="5"/>
    </row>
    <row r="8" spans="1:12" x14ac:dyDescent="0.25">
      <c r="A8" s="1" t="s">
        <v>15</v>
      </c>
      <c r="B8" s="1" t="s">
        <v>16</v>
      </c>
      <c r="C8" s="2" t="str">
        <f>C6</f>
        <v>ABx4 Pty Ltd</v>
      </c>
    </row>
    <row r="9" spans="1:12" x14ac:dyDescent="0.25">
      <c r="A9" s="1" t="s">
        <v>17</v>
      </c>
      <c r="B9" s="1" t="s">
        <v>18</v>
      </c>
      <c r="C9" s="14">
        <f>C10-365</f>
        <v>45260</v>
      </c>
    </row>
    <row r="10" spans="1:12" x14ac:dyDescent="0.25">
      <c r="A10" s="1" t="s">
        <v>19</v>
      </c>
      <c r="B10" s="1" t="s">
        <v>20</v>
      </c>
      <c r="C10" s="14">
        <f>C3</f>
        <v>45625</v>
      </c>
    </row>
    <row r="11" spans="1:12" x14ac:dyDescent="0.25">
      <c r="A11" s="1" t="s">
        <v>21</v>
      </c>
      <c r="B11" s="1" t="s">
        <v>22</v>
      </c>
      <c r="C11" s="2" t="s">
        <v>86</v>
      </c>
    </row>
    <row r="12" spans="1:12" x14ac:dyDescent="0.25">
      <c r="A12" s="1" t="s">
        <v>23</v>
      </c>
      <c r="B12" s="1" t="s">
        <v>24</v>
      </c>
      <c r="C12" s="2">
        <v>57</v>
      </c>
    </row>
    <row r="13" spans="1:12" x14ac:dyDescent="0.25">
      <c r="A13" s="1" t="s">
        <v>25</v>
      </c>
      <c r="B13" s="1" t="s">
        <v>26</v>
      </c>
      <c r="C13" s="14">
        <f>C2</f>
        <v>45622</v>
      </c>
      <c r="I13" s="16" t="s">
        <v>96</v>
      </c>
      <c r="J13" s="17" t="str">
        <f>C5&amp;"_"&amp;YEAR(C10)&amp;IF(MONTH(C10)&lt;10,"0"&amp;MONTH(C10),MONTH(C10))</f>
        <v>EL102021_202411</v>
      </c>
      <c r="K13" s="17"/>
      <c r="L13" s="17"/>
    </row>
    <row r="14" spans="1:12" x14ac:dyDescent="0.25">
      <c r="A14" s="1" t="s">
        <v>27</v>
      </c>
      <c r="B14" s="1" t="s">
        <v>28</v>
      </c>
      <c r="C14" s="2"/>
      <c r="I14" s="18" t="s">
        <v>97</v>
      </c>
      <c r="J14" s="11"/>
      <c r="K14" s="17"/>
      <c r="L14" s="17"/>
    </row>
    <row r="15" spans="1:12" x14ac:dyDescent="0.25">
      <c r="A15" s="1" t="s">
        <v>54</v>
      </c>
      <c r="B15" s="1" t="s">
        <v>53</v>
      </c>
      <c r="C15" s="2" t="str">
        <f>J15</f>
        <v>EL102021_202411_02_SL_1.xlsx</v>
      </c>
      <c r="I15" s="19" t="s">
        <v>53</v>
      </c>
      <c r="J15" s="20" t="str">
        <f>$J$13&amp;"_02_SL_1.xlsx"</f>
        <v>EL102021_202411_02_SL_1.xlsx</v>
      </c>
      <c r="K15" s="21"/>
      <c r="L15" s="17"/>
    </row>
    <row r="16" spans="1:12" ht="13" x14ac:dyDescent="0.3">
      <c r="A16" s="1" t="s">
        <v>68</v>
      </c>
      <c r="B16" s="1" t="s">
        <v>69</v>
      </c>
      <c r="C16" s="2" t="str">
        <f>J20</f>
        <v>EL102021_202411_06_DG_1.xlsx</v>
      </c>
      <c r="D16" s="6"/>
      <c r="E16" s="6"/>
      <c r="F16" s="6"/>
      <c r="I16" s="22" t="s">
        <v>55</v>
      </c>
      <c r="J16" s="22" t="str">
        <f>$J$13&amp;"_03_DS_1.xlsx"</f>
        <v>EL102021_202411_03_DS_1.xlsx</v>
      </c>
      <c r="K16" s="21"/>
      <c r="L16" s="17"/>
    </row>
    <row r="17" spans="1:21" ht="13" x14ac:dyDescent="0.3">
      <c r="A17" s="1" t="s">
        <v>56</v>
      </c>
      <c r="B17" s="1" t="s">
        <v>55</v>
      </c>
      <c r="C17" s="2" t="str">
        <f>J16</f>
        <v>EL102021_202411_03_DS_1.xlsx</v>
      </c>
      <c r="D17" s="6"/>
      <c r="E17" s="6"/>
      <c r="F17" s="6"/>
      <c r="I17" s="22" t="s">
        <v>98</v>
      </c>
      <c r="J17" s="22" t="str">
        <f>$J$13&amp;"_04_DL_1.xlsx"</f>
        <v>EL102021_202411_04_DL_1.xlsx</v>
      </c>
      <c r="K17" s="21"/>
      <c r="L17" s="17"/>
    </row>
    <row r="18" spans="1:21" ht="13" x14ac:dyDescent="0.3">
      <c r="A18" s="1" t="s">
        <v>57</v>
      </c>
      <c r="B18" s="1" t="s">
        <v>58</v>
      </c>
      <c r="C18" s="2" t="str">
        <f>J19</f>
        <v>EL102021_202411_05_LithologyCodes.xlsx</v>
      </c>
      <c r="D18" s="6"/>
      <c r="E18" s="6"/>
      <c r="F18" s="6"/>
      <c r="G18" s="6"/>
      <c r="I18" s="22" t="s">
        <v>106</v>
      </c>
      <c r="J18" s="22" t="str">
        <f>$J$13&amp;"_04a_DL_1.pdf"</f>
        <v>EL102021_202411_04a_DL_1.pdf</v>
      </c>
      <c r="K18" s="21"/>
      <c r="L18" s="17"/>
    </row>
    <row r="19" spans="1:21" x14ac:dyDescent="0.25">
      <c r="A19" s="1" t="s">
        <v>48</v>
      </c>
      <c r="B19" s="1" t="s">
        <v>47</v>
      </c>
      <c r="C19" s="2" t="str">
        <f>J24</f>
        <v>EL102021_202411_09_FileListing_1.xlsx</v>
      </c>
      <c r="I19" s="23" t="s">
        <v>58</v>
      </c>
      <c r="J19" s="22" t="str">
        <f>$J$13&amp;"_05_LithologyCodes.xlsx"</f>
        <v>EL102021_202411_05_LithologyCodes.xlsx</v>
      </c>
      <c r="K19" s="21"/>
      <c r="L19" s="17"/>
    </row>
    <row r="20" spans="1:21" ht="13" x14ac:dyDescent="0.3">
      <c r="A20" s="6" t="s">
        <v>29</v>
      </c>
      <c r="B20" s="1" t="s">
        <v>59</v>
      </c>
      <c r="C20" s="2" t="s">
        <v>87</v>
      </c>
      <c r="I20" s="22" t="s">
        <v>69</v>
      </c>
      <c r="J20" s="22" t="str">
        <f>$J$13&amp;"_06_DG_1.xlsx"</f>
        <v>EL102021_202411_06_DG_1.xlsx</v>
      </c>
      <c r="K20" s="21"/>
      <c r="L20" s="17"/>
    </row>
    <row r="21" spans="1:21" ht="12.75" customHeight="1" x14ac:dyDescent="0.3">
      <c r="A21" s="6" t="s">
        <v>60</v>
      </c>
      <c r="B21" s="1" t="s">
        <v>61</v>
      </c>
      <c r="C21" s="2" t="s">
        <v>88</v>
      </c>
      <c r="I21" s="22" t="s">
        <v>99</v>
      </c>
      <c r="J21" s="22" t="str">
        <f>$J$13&amp;"_07_QAQC_1.pdf"</f>
        <v>EL102021_202411_07_QAQC_1.pdf</v>
      </c>
      <c r="K21" s="21"/>
      <c r="L21" s="17"/>
    </row>
    <row r="22" spans="1:21" ht="13.5" customHeight="1" x14ac:dyDescent="0.3">
      <c r="A22" s="6" t="s">
        <v>62</v>
      </c>
      <c r="B22" s="1" t="s">
        <v>63</v>
      </c>
      <c r="C22" s="2" t="str">
        <f>C20</f>
        <v>Aircore Reverse Circulation</v>
      </c>
      <c r="D22" s="6"/>
      <c r="E22" s="6"/>
      <c r="F22" s="6"/>
      <c r="G22" s="6"/>
      <c r="I22" s="22" t="s">
        <v>100</v>
      </c>
      <c r="J22" s="22" t="s">
        <v>95</v>
      </c>
      <c r="K22" s="21"/>
      <c r="L22" s="17"/>
    </row>
    <row r="23" spans="1:21" ht="13.5" customHeight="1" x14ac:dyDescent="0.3">
      <c r="A23" s="6" t="s">
        <v>64</v>
      </c>
      <c r="B23" s="1" t="s">
        <v>30</v>
      </c>
      <c r="C23" s="2" t="s">
        <v>89</v>
      </c>
      <c r="D23" s="6"/>
      <c r="E23" s="6"/>
      <c r="F23" s="6"/>
      <c r="G23" s="6"/>
      <c r="I23" s="22" t="s">
        <v>101</v>
      </c>
      <c r="J23" s="22" t="str">
        <f>$J$13&amp;"_08_Geophysics_1.pdf"</f>
        <v>EL102021_202411_08_Geophysics_1.pdf</v>
      </c>
      <c r="K23" s="21"/>
      <c r="L23" s="17"/>
    </row>
    <row r="24" spans="1:21" ht="13.5" customHeight="1" x14ac:dyDescent="0.25">
      <c r="A24" s="1" t="s">
        <v>31</v>
      </c>
      <c r="B24" s="1" t="s">
        <v>32</v>
      </c>
      <c r="C24" s="2" t="s">
        <v>90</v>
      </c>
      <c r="I24" s="24" t="s">
        <v>47</v>
      </c>
      <c r="J24" s="25" t="str">
        <f>$J$13&amp;"_09_FileListing_1.xlsx"</f>
        <v>EL102021_202411_09_FileListing_1.xlsx</v>
      </c>
    </row>
    <row r="25" spans="1:21" x14ac:dyDescent="0.25">
      <c r="A25" s="1" t="s">
        <v>33</v>
      </c>
      <c r="B25" s="1" t="s">
        <v>34</v>
      </c>
      <c r="C25" s="2" t="s">
        <v>91</v>
      </c>
    </row>
    <row r="26" spans="1:21" x14ac:dyDescent="0.25">
      <c r="A26" s="1" t="s">
        <v>35</v>
      </c>
      <c r="B26" s="1" t="s">
        <v>36</v>
      </c>
      <c r="C26" s="2" t="s">
        <v>92</v>
      </c>
    </row>
    <row r="27" spans="1:21" x14ac:dyDescent="0.25">
      <c r="A27" s="1" t="s">
        <v>37</v>
      </c>
      <c r="B27" s="1" t="s">
        <v>38</v>
      </c>
      <c r="C27" s="2" t="s">
        <v>93</v>
      </c>
    </row>
    <row r="28" spans="1:21" x14ac:dyDescent="0.25">
      <c r="A28" s="1" t="s">
        <v>39</v>
      </c>
      <c r="B28" s="1" t="s">
        <v>40</v>
      </c>
      <c r="C28" s="2">
        <v>55</v>
      </c>
    </row>
    <row r="29" spans="1:21" x14ac:dyDescent="0.25">
      <c r="A29" s="1" t="s">
        <v>41</v>
      </c>
      <c r="B29" s="1" t="s">
        <v>42</v>
      </c>
      <c r="C29" s="2" t="s">
        <v>94</v>
      </c>
    </row>
    <row r="30" spans="1:21" x14ac:dyDescent="0.25">
      <c r="A30" s="1" t="s">
        <v>43</v>
      </c>
      <c r="B30" s="1" t="s">
        <v>44</v>
      </c>
      <c r="C30" s="2" t="s">
        <v>95</v>
      </c>
    </row>
    <row r="31" spans="1:21" x14ac:dyDescent="0.25">
      <c r="A31" s="1" t="s">
        <v>45</v>
      </c>
      <c r="B31" s="7" t="s">
        <v>65</v>
      </c>
      <c r="C31" s="8" t="s">
        <v>66</v>
      </c>
      <c r="D31" s="8" t="s">
        <v>67</v>
      </c>
      <c r="E31" s="2" t="s">
        <v>73</v>
      </c>
      <c r="F31" s="2" t="s">
        <v>75</v>
      </c>
      <c r="G31" s="8" t="s">
        <v>70</v>
      </c>
      <c r="H31" s="8" t="s">
        <v>71</v>
      </c>
      <c r="I31" s="2" t="s">
        <v>72</v>
      </c>
      <c r="J31" s="2" t="s">
        <v>77</v>
      </c>
      <c r="K31" s="3" t="s">
        <v>76</v>
      </c>
      <c r="L31" s="2" t="s">
        <v>74</v>
      </c>
      <c r="M31" s="12" t="s">
        <v>78</v>
      </c>
      <c r="N31" s="12" t="s">
        <v>79</v>
      </c>
      <c r="O31" s="12" t="s">
        <v>73</v>
      </c>
      <c r="P31" s="12" t="s">
        <v>80</v>
      </c>
      <c r="Q31" s="12" t="s">
        <v>81</v>
      </c>
      <c r="R31" s="13" t="s">
        <v>82</v>
      </c>
      <c r="S31" s="13" t="s">
        <v>84</v>
      </c>
      <c r="T31" s="12" t="s">
        <v>63</v>
      </c>
      <c r="U31" s="13" t="s">
        <v>83</v>
      </c>
    </row>
    <row r="32" spans="1:21" ht="15" customHeight="1" x14ac:dyDescent="0.3">
      <c r="A32" s="1" t="s">
        <v>46</v>
      </c>
      <c r="B32" s="1" t="s">
        <v>49</v>
      </c>
      <c r="C32" s="10" t="s">
        <v>50</v>
      </c>
      <c r="D32" s="10" t="s">
        <v>50</v>
      </c>
      <c r="E32" s="9"/>
      <c r="F32" s="9"/>
      <c r="G32" s="10"/>
      <c r="H32" s="10"/>
      <c r="I32" s="9"/>
      <c r="J32" s="9"/>
      <c r="K32" s="9"/>
      <c r="L32" s="9"/>
    </row>
    <row r="33" spans="1:4" x14ac:dyDescent="0.25">
      <c r="A33" s="1" t="s">
        <v>51</v>
      </c>
      <c r="B33" s="1" t="s">
        <v>52</v>
      </c>
      <c r="C33" s="15">
        <v>0.1</v>
      </c>
      <c r="D33" s="15">
        <v>0.1</v>
      </c>
    </row>
    <row r="35" spans="1:4" ht="13" x14ac:dyDescent="0.3">
      <c r="B35" s="26" t="s">
        <v>102</v>
      </c>
      <c r="C35" s="3" t="str">
        <f>J18</f>
        <v>EL102021_202411_04a_DL_1.pdf</v>
      </c>
      <c r="D35" s="3" t="s">
        <v>103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56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2013-11-21T01:21:29Z</cp:lastPrinted>
  <dcterms:created xsi:type="dcterms:W3CDTF">2005-01-21T03:32:01Z</dcterms:created>
  <dcterms:modified xsi:type="dcterms:W3CDTF">2024-11-26T08:16:38Z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