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an's docs\01 ABx\04 Tenements\Tasmania\EDGI Grants\Round 9 Bryans Rd -Deep Leads North\EL9-2010\"/>
    </mc:Choice>
  </mc:AlternateContent>
  <xr:revisionPtr revIDLastSave="0" documentId="13_ncr:1_{5AA8FDCB-6D2C-464D-BB93-C0312E38DE8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G_1" sheetId="1" r:id="rId1"/>
    <sheet name="ABx data sorted by hole" sheetId="6" r:id="rId2"/>
    <sheet name="Assay sorted by date 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96" i="1" l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AN47" i="1"/>
  <c r="AN45" i="1" s="1"/>
  <c r="AM47" i="1"/>
  <c r="AM45" i="1" s="1"/>
  <c r="AL47" i="1"/>
  <c r="AL45" i="1" s="1"/>
  <c r="AK47" i="1"/>
  <c r="AK45" i="1" s="1"/>
  <c r="AJ47" i="1"/>
  <c r="AJ45" i="1" s="1"/>
  <c r="AI47" i="1"/>
  <c r="AI45" i="1" s="1"/>
  <c r="AH47" i="1"/>
  <c r="AH45" i="1" s="1"/>
  <c r="AG47" i="1"/>
  <c r="AG45" i="1" s="1"/>
  <c r="AF47" i="1"/>
  <c r="AF45" i="1" s="1"/>
  <c r="AE47" i="1"/>
  <c r="AE45" i="1" s="1"/>
  <c r="AD47" i="1"/>
  <c r="AD45" i="1" s="1"/>
  <c r="AC47" i="1"/>
  <c r="AC45" i="1" s="1"/>
  <c r="AB47" i="1"/>
  <c r="AB45" i="1" s="1"/>
  <c r="AA47" i="1"/>
  <c r="AA45" i="1" s="1"/>
  <c r="Z47" i="1"/>
  <c r="Z45" i="1" s="1"/>
  <c r="Y47" i="1"/>
  <c r="Y45" i="1" s="1"/>
  <c r="X47" i="1"/>
  <c r="X45" i="1" s="1"/>
  <c r="W47" i="1"/>
  <c r="W45" i="1" s="1"/>
  <c r="V47" i="1"/>
  <c r="V45" i="1" s="1"/>
  <c r="U47" i="1"/>
  <c r="U45" i="1" s="1"/>
  <c r="T47" i="1"/>
  <c r="T45" i="1" s="1"/>
  <c r="S47" i="1"/>
  <c r="S45" i="1" s="1"/>
  <c r="R47" i="1"/>
  <c r="R45" i="1" s="1"/>
  <c r="Q47" i="1"/>
  <c r="Q45" i="1" s="1"/>
  <c r="P47" i="1"/>
  <c r="P45" i="1" s="1"/>
  <c r="O47" i="1"/>
  <c r="O45" i="1" s="1"/>
  <c r="N47" i="1"/>
  <c r="N45" i="1" s="1"/>
  <c r="M47" i="1"/>
  <c r="M45" i="1" s="1"/>
  <c r="L47" i="1"/>
  <c r="L45" i="1" s="1"/>
  <c r="K47" i="1"/>
  <c r="K45" i="1" s="1"/>
  <c r="J47" i="1"/>
  <c r="J45" i="1" s="1"/>
  <c r="I47" i="1"/>
  <c r="I45" i="1" s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E196" i="1"/>
  <c r="D196" i="1" s="1"/>
  <c r="E195" i="1"/>
  <c r="D195" i="1" s="1"/>
  <c r="E194" i="1"/>
  <c r="D194" i="1" s="1"/>
  <c r="E193" i="1"/>
  <c r="D193" i="1" s="1"/>
  <c r="E192" i="1"/>
  <c r="D192" i="1" s="1"/>
  <c r="E191" i="1"/>
  <c r="D191" i="1" s="1"/>
  <c r="E190" i="1"/>
  <c r="D190" i="1" s="1"/>
  <c r="E189" i="1"/>
  <c r="D189" i="1" s="1"/>
  <c r="E188" i="1"/>
  <c r="D188" i="1" s="1"/>
  <c r="E187" i="1"/>
  <c r="D187" i="1"/>
  <c r="E186" i="1"/>
  <c r="D186" i="1" s="1"/>
  <c r="E185" i="1"/>
  <c r="D185" i="1" s="1"/>
  <c r="E184" i="1"/>
  <c r="D184" i="1" s="1"/>
  <c r="E183" i="1"/>
  <c r="D183" i="1" s="1"/>
  <c r="E182" i="1"/>
  <c r="D182" i="1" s="1"/>
  <c r="E181" i="1"/>
  <c r="D181" i="1" s="1"/>
  <c r="E180" i="1"/>
  <c r="D180" i="1" s="1"/>
  <c r="E179" i="1"/>
  <c r="D179" i="1" s="1"/>
  <c r="E178" i="1"/>
  <c r="D178" i="1" s="1"/>
  <c r="E177" i="1"/>
  <c r="D177" i="1" s="1"/>
  <c r="E176" i="1"/>
  <c r="D176" i="1" s="1"/>
  <c r="E175" i="1"/>
  <c r="D175" i="1" s="1"/>
  <c r="E174" i="1"/>
  <c r="D174" i="1" s="1"/>
  <c r="E173" i="1"/>
  <c r="D173" i="1" s="1"/>
  <c r="E172" i="1"/>
  <c r="D172" i="1" s="1"/>
  <c r="E171" i="1"/>
  <c r="D171" i="1" s="1"/>
  <c r="E170" i="1"/>
  <c r="D170" i="1" s="1"/>
  <c r="E169" i="1"/>
  <c r="D169" i="1" s="1"/>
  <c r="E168" i="1"/>
  <c r="D168" i="1" s="1"/>
  <c r="E167" i="1"/>
  <c r="D167" i="1" s="1"/>
  <c r="E166" i="1"/>
  <c r="D166" i="1" s="1"/>
  <c r="E165" i="1"/>
  <c r="D165" i="1" s="1"/>
  <c r="E164" i="1"/>
  <c r="D164" i="1" s="1"/>
  <c r="E163" i="1"/>
  <c r="D163" i="1" s="1"/>
  <c r="E162" i="1"/>
  <c r="D162" i="1" s="1"/>
  <c r="E161" i="1"/>
  <c r="D161" i="1" s="1"/>
  <c r="E160" i="1"/>
  <c r="D160" i="1" s="1"/>
  <c r="E159" i="1"/>
  <c r="D159" i="1" s="1"/>
  <c r="E158" i="1"/>
  <c r="D158" i="1" s="1"/>
  <c r="E157" i="1"/>
  <c r="D157" i="1" s="1"/>
  <c r="E156" i="1"/>
  <c r="D156" i="1" s="1"/>
  <c r="E155" i="1"/>
  <c r="D155" i="1" s="1"/>
  <c r="E154" i="1"/>
  <c r="D154" i="1" s="1"/>
  <c r="E153" i="1"/>
  <c r="D153" i="1" s="1"/>
  <c r="E152" i="1"/>
  <c r="D152" i="1" s="1"/>
  <c r="E151" i="1"/>
  <c r="D151" i="1" s="1"/>
  <c r="E150" i="1"/>
  <c r="D150" i="1" s="1"/>
  <c r="E149" i="1"/>
  <c r="D149" i="1" s="1"/>
  <c r="E148" i="1"/>
  <c r="D148" i="1" s="1"/>
  <c r="E147" i="1"/>
  <c r="D147" i="1" s="1"/>
  <c r="E146" i="1"/>
  <c r="D146" i="1" s="1"/>
  <c r="E145" i="1"/>
  <c r="D145" i="1" s="1"/>
  <c r="E144" i="1"/>
  <c r="D144" i="1" s="1"/>
  <c r="E143" i="1"/>
  <c r="D143" i="1" s="1"/>
  <c r="E142" i="1"/>
  <c r="D142" i="1" s="1"/>
  <c r="E141" i="1"/>
  <c r="D141" i="1" s="1"/>
  <c r="E140" i="1"/>
  <c r="D140" i="1" s="1"/>
  <c r="E139" i="1"/>
  <c r="D139" i="1" s="1"/>
  <c r="E138" i="1"/>
  <c r="D138" i="1" s="1"/>
  <c r="E137" i="1"/>
  <c r="D137" i="1" s="1"/>
  <c r="E136" i="1"/>
  <c r="D136" i="1" s="1"/>
  <c r="E135" i="1"/>
  <c r="D135" i="1" s="1"/>
  <c r="E134" i="1"/>
  <c r="D134" i="1" s="1"/>
  <c r="E133" i="1"/>
  <c r="D133" i="1" s="1"/>
  <c r="E132" i="1"/>
  <c r="D132" i="1" s="1"/>
  <c r="E131" i="1"/>
  <c r="D131" i="1" s="1"/>
  <c r="E130" i="1"/>
  <c r="D130" i="1" s="1"/>
  <c r="E129" i="1"/>
  <c r="D129" i="1" s="1"/>
  <c r="E128" i="1"/>
  <c r="D128" i="1" s="1"/>
  <c r="E127" i="1"/>
  <c r="D127" i="1" s="1"/>
  <c r="E126" i="1"/>
  <c r="D126" i="1" s="1"/>
  <c r="E125" i="1"/>
  <c r="D125" i="1" s="1"/>
  <c r="E124" i="1"/>
  <c r="D124" i="1" s="1"/>
  <c r="E123" i="1"/>
  <c r="D123" i="1" s="1"/>
  <c r="E122" i="1"/>
  <c r="D122" i="1" s="1"/>
  <c r="E121" i="1"/>
  <c r="D121" i="1" s="1"/>
  <c r="E120" i="1"/>
  <c r="D120" i="1" s="1"/>
  <c r="E119" i="1"/>
  <c r="D119" i="1" s="1"/>
  <c r="E118" i="1"/>
  <c r="D118" i="1" s="1"/>
  <c r="E117" i="1"/>
  <c r="D117" i="1" s="1"/>
  <c r="E116" i="1"/>
  <c r="D116" i="1" s="1"/>
  <c r="E115" i="1"/>
  <c r="D115" i="1" s="1"/>
  <c r="E114" i="1"/>
  <c r="D114" i="1" s="1"/>
  <c r="E113" i="1"/>
  <c r="D113" i="1" s="1"/>
  <c r="E112" i="1"/>
  <c r="D112" i="1" s="1"/>
  <c r="E111" i="1"/>
  <c r="D111" i="1" s="1"/>
  <c r="E110" i="1"/>
  <c r="D110" i="1" s="1"/>
  <c r="E109" i="1"/>
  <c r="D109" i="1" s="1"/>
  <c r="E108" i="1"/>
  <c r="D108" i="1" s="1"/>
  <c r="E107" i="1"/>
  <c r="D107" i="1" s="1"/>
  <c r="E106" i="1"/>
  <c r="D106" i="1" s="1"/>
  <c r="E105" i="1"/>
  <c r="D105" i="1" s="1"/>
  <c r="E104" i="1"/>
  <c r="D104" i="1" s="1"/>
  <c r="E103" i="1"/>
  <c r="D103" i="1" s="1"/>
  <c r="E102" i="1"/>
  <c r="D102" i="1" s="1"/>
  <c r="E101" i="1"/>
  <c r="D101" i="1" s="1"/>
  <c r="E100" i="1"/>
  <c r="D100" i="1" s="1"/>
  <c r="E99" i="1"/>
  <c r="D99" i="1" s="1"/>
  <c r="E98" i="1"/>
  <c r="D98" i="1" s="1"/>
  <c r="E97" i="1"/>
  <c r="D97" i="1" s="1"/>
  <c r="E96" i="1"/>
  <c r="D96" i="1" s="1"/>
  <c r="E95" i="1"/>
  <c r="D95" i="1" s="1"/>
  <c r="E94" i="1"/>
  <c r="D94" i="1" s="1"/>
  <c r="E93" i="1"/>
  <c r="D93" i="1" s="1"/>
  <c r="E92" i="1"/>
  <c r="D92" i="1" s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E85" i="1"/>
  <c r="D85" i="1" s="1"/>
  <c r="E84" i="1"/>
  <c r="D84" i="1" s="1"/>
  <c r="E83" i="1"/>
  <c r="D83" i="1" s="1"/>
  <c r="E82" i="1"/>
  <c r="D82" i="1" s="1"/>
  <c r="E81" i="1"/>
  <c r="D81" i="1" s="1"/>
  <c r="E80" i="1"/>
  <c r="D80" i="1" s="1"/>
  <c r="E79" i="1"/>
  <c r="D79" i="1" s="1"/>
  <c r="E78" i="1"/>
  <c r="D78" i="1" s="1"/>
  <c r="E77" i="1"/>
  <c r="D77" i="1" s="1"/>
  <c r="E76" i="1"/>
  <c r="D76" i="1" s="1"/>
  <c r="E75" i="1"/>
  <c r="D75" i="1" s="1"/>
  <c r="E74" i="1"/>
  <c r="D74" i="1" s="1"/>
  <c r="E73" i="1"/>
  <c r="D73" i="1" s="1"/>
  <c r="E72" i="1"/>
  <c r="D72" i="1" s="1"/>
  <c r="E71" i="1"/>
  <c r="D71" i="1" s="1"/>
  <c r="E70" i="1"/>
  <c r="D70" i="1" s="1"/>
  <c r="E69" i="1"/>
  <c r="D69" i="1" s="1"/>
  <c r="E68" i="1"/>
  <c r="D68" i="1" s="1"/>
  <c r="E67" i="1"/>
  <c r="D67" i="1" s="1"/>
  <c r="E66" i="1"/>
  <c r="D66" i="1" s="1"/>
  <c r="E65" i="1"/>
  <c r="D65" i="1" s="1"/>
  <c r="E64" i="1"/>
  <c r="D64" i="1" s="1"/>
  <c r="E63" i="1"/>
  <c r="D63" i="1" s="1"/>
  <c r="E62" i="1"/>
  <c r="D62" i="1" s="1"/>
  <c r="E61" i="1"/>
  <c r="D61" i="1" s="1"/>
  <c r="E60" i="1"/>
  <c r="D60" i="1" s="1"/>
  <c r="E59" i="1"/>
  <c r="D59" i="1" s="1"/>
  <c r="E58" i="1"/>
  <c r="D58" i="1" s="1"/>
  <c r="E57" i="1"/>
  <c r="D57" i="1" s="1"/>
  <c r="E56" i="1"/>
  <c r="D56" i="1" s="1"/>
  <c r="E55" i="1"/>
  <c r="D55" i="1" s="1"/>
  <c r="E54" i="1"/>
  <c r="D54" i="1" s="1"/>
  <c r="E53" i="1"/>
  <c r="D53" i="1" s="1"/>
  <c r="E52" i="1"/>
  <c r="D52" i="1" s="1"/>
  <c r="E51" i="1"/>
  <c r="D51" i="1" s="1"/>
  <c r="E50" i="1"/>
  <c r="D50" i="1" s="1"/>
  <c r="E49" i="1"/>
  <c r="D49" i="1" s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E46" i="1" l="1"/>
  <c r="D46" i="1"/>
  <c r="E45" i="1"/>
  <c r="D45" i="1"/>
  <c r="E44" i="1"/>
  <c r="D44" i="1"/>
  <c r="E43" i="1"/>
  <c r="D43" i="1"/>
  <c r="A48" i="1"/>
  <c r="F46" i="1"/>
  <c r="F45" i="1"/>
  <c r="F44" i="1"/>
  <c r="F43" i="1"/>
  <c r="C34" i="1"/>
  <c r="E48" i="1" l="1"/>
  <c r="F48" i="1"/>
  <c r="C12" i="1"/>
  <c r="B48" i="1"/>
  <c r="D48" i="1"/>
  <c r="C23" i="1"/>
  <c r="C13" i="1"/>
  <c r="C10" i="1" l="1"/>
  <c r="C9" i="1" s="1"/>
  <c r="C8" i="1"/>
  <c r="J13" i="1" l="1"/>
  <c r="J18" i="1" s="1"/>
  <c r="J24" i="1" l="1"/>
  <c r="C19" i="1" s="1"/>
  <c r="J21" i="1"/>
  <c r="C20" i="1" s="1"/>
  <c r="J20" i="1"/>
  <c r="J19" i="1"/>
  <c r="C18" i="1" s="1"/>
  <c r="J17" i="1"/>
  <c r="C16" i="1" s="1"/>
  <c r="J16" i="1"/>
  <c r="C17" i="1" s="1"/>
  <c r="J15" i="1"/>
  <c r="C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I15" authorId="0" shapeId="0" xr:uid="{9B1D9CE0-341C-48F1-9A80-DC1F9E963A97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I16" authorId="0" shapeId="0" xr:uid="{39A550DB-6181-4592-8FEF-E9BACD8379B4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I17" authorId="0" shapeId="0" xr:uid="{1FD43B20-5A8B-4D8C-9538-928AD4E21EA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I18" authorId="0" shapeId="0" xr:uid="{04D55D99-EE38-4773-B3E5-6D2604865B3E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I19" authorId="0" shapeId="0" xr:uid="{C96183F4-C8C1-4E68-BC8C-E4632FB4815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2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I20" authorId="0" shapeId="0" xr:uid="{50223C07-F2CA-4467-A149-8D964A2C06B7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B21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I21" authorId="0" shapeId="0" xr:uid="{E46AE8C0-2DF1-4374-B89E-8AE006A8A92E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I22" authorId="0" shapeId="0" xr:uid="{E7976F2B-A2E7-4DE0-8F5D-671A8373BD88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EL102000_YYYYMM_##_SG_1.xls
</t>
        </r>
      </text>
    </comment>
    <comment ref="B23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eg. </t>
        </r>
        <r>
          <rPr>
            <sz val="9"/>
            <color indexed="81"/>
            <rFont val="Tahoma"/>
            <family val="2"/>
          </rPr>
          <t>Hole collar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4" authorId="0" shapeId="0" xr:uid="{F4A57043-82BD-4686-A734-1E4316E0C9F7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5" authorId="1" shapeId="0" xr:uid="{00000000-0006-0000-0000-000010000000}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B26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7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30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  <comment ref="B3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Rock 
Soil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 xr:uid="{00000000-0006-0000-0000-000017000000}">
      <text>
        <r>
          <rPr>
            <sz val="9"/>
            <color indexed="81"/>
            <rFont val="Tahoma"/>
            <family val="2"/>
          </rPr>
          <t xml:space="preserve">Brief description of field and pre-lab dispatch sampling methods
</t>
        </r>
      </text>
    </comment>
    <comment ref="B34" authorId="0" shapeId="0" xr:uid="{00000000-0006-0000-0000-000018000000}">
      <text>
        <r>
          <rPr>
            <sz val="9"/>
            <color indexed="81"/>
            <rFont val="Tahoma"/>
            <family val="2"/>
          </rPr>
          <t xml:space="preserve">Codes used for laboratory sample preparation for assaying
</t>
        </r>
      </text>
    </comment>
    <comment ref="B35" authorId="0" shapeId="0" xr:uid="{00000000-0006-0000-0000-000019000000}">
      <text>
        <r>
          <rPr>
            <sz val="9"/>
            <color indexed="81"/>
            <rFont val="Tahoma"/>
            <family val="2"/>
          </rPr>
          <t xml:space="preserve">Lab sample preparation code/description pairs
</t>
        </r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SO31 Fine pulverise to 75µm</t>
        </r>
      </text>
    </comment>
  </commentList>
</comments>
</file>

<file path=xl/sharedStrings.xml><?xml version="1.0" encoding="utf-8"?>
<sst xmlns="http://schemas.openxmlformats.org/spreadsheetml/2006/main" count="2389" uniqueCount="388">
  <si>
    <t>Sample_id</t>
  </si>
  <si>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</si>
  <si>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</si>
  <si>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</si>
  <si>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</si>
  <si>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</si>
  <si>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</si>
  <si>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</si>
  <si>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</si>
  <si>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</si>
  <si>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</si>
  <si>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</si>
  <si>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</si>
  <si>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</si>
  <si>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</si>
  <si>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</si>
  <si>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</si>
  <si>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</si>
  <si>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</si>
  <si>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</si>
  <si>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</si>
  <si>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</si>
  <si>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</si>
  <si>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</si>
  <si>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</si>
  <si>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</si>
  <si>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</si>
  <si>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</si>
  <si>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</si>
  <si>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</si>
  <si>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H0400</t>
  </si>
  <si>
    <t>Feature_located</t>
  </si>
  <si>
    <t>H0501</t>
  </si>
  <si>
    <t>Geodetic_datum</t>
  </si>
  <si>
    <t>H0502</t>
  </si>
  <si>
    <t>Vertical_datum</t>
  </si>
  <si>
    <t>H0503</t>
  </si>
  <si>
    <t>Projection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</si>
  <si>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</si>
  <si>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</si>
  <si>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</si>
  <si>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</si>
  <si>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</si>
  <si>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</si>
  <si>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</si>
  <si>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</si>
  <si>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</si>
  <si>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H1001</t>
  </si>
  <si>
    <t>File verification list</t>
  </si>
  <si>
    <t>QAQC_data_file</t>
  </si>
  <si>
    <t>H0308</t>
  </si>
  <si>
    <t>H0318</t>
  </si>
  <si>
    <t>H0602</t>
  </si>
  <si>
    <t>Sampling_description</t>
  </si>
  <si>
    <t>Sample_type</t>
  </si>
  <si>
    <t>H0700</t>
  </si>
  <si>
    <t>Sample_preparation_code</t>
  </si>
  <si>
    <t>H0701</t>
  </si>
  <si>
    <t>Sample_preparation_description</t>
  </si>
  <si>
    <t>H0702</t>
  </si>
  <si>
    <t>H0800</t>
  </si>
  <si>
    <t>H0801</t>
  </si>
  <si>
    <t>H0802</t>
  </si>
  <si>
    <t xml:space="preserve">Assay_code </t>
  </si>
  <si>
    <t>Assay_company</t>
  </si>
  <si>
    <t>Assay_description</t>
  </si>
  <si>
    <t>Units</t>
  </si>
  <si>
    <t>H1002</t>
  </si>
  <si>
    <t>Assay_code</t>
  </si>
  <si>
    <t>H1003</t>
  </si>
  <si>
    <t>H1005</t>
  </si>
  <si>
    <t>Lower_detection_limit</t>
  </si>
  <si>
    <t>Upper_detection_limit</t>
  </si>
  <si>
    <t>metres</t>
  </si>
  <si>
    <t>ppm</t>
  </si>
  <si>
    <t>H1004</t>
  </si>
  <si>
    <t>H1007</t>
  </si>
  <si>
    <t xml:space="preserve">Accuracy </t>
  </si>
  <si>
    <t>Surface_location_data_file</t>
  </si>
  <si>
    <t>H0301</t>
  </si>
  <si>
    <t>H0302</t>
  </si>
  <si>
    <t>Downhole_lithology_data_file</t>
  </si>
  <si>
    <t>Downhole_survey_data_file</t>
  </si>
  <si>
    <t>H0304</t>
  </si>
  <si>
    <t>H0307</t>
  </si>
  <si>
    <t>Lithology_code_file</t>
  </si>
  <si>
    <t>H0601</t>
  </si>
  <si>
    <t>Drill_code</t>
  </si>
  <si>
    <t>H0401</t>
  </si>
  <si>
    <t>Drill_contractor</t>
  </si>
  <si>
    <t>H0402</t>
  </si>
  <si>
    <t>Description</t>
  </si>
  <si>
    <t>H0500</t>
  </si>
  <si>
    <t>Hole_id</t>
  </si>
  <si>
    <t>From</t>
  </si>
  <si>
    <t xml:space="preserve">To </t>
  </si>
  <si>
    <t>DG_1</t>
  </si>
  <si>
    <t>Laboratory_batch_number</t>
  </si>
  <si>
    <t>ABx4 Pty Ltd</t>
  </si>
  <si>
    <t>n.a.</t>
  </si>
  <si>
    <t>Aircore Reverse Circulation</t>
  </si>
  <si>
    <t>eDrill Australia contractors Wynyard TAS</t>
  </si>
  <si>
    <t>Hole Collar</t>
  </si>
  <si>
    <t>GDA94</t>
  </si>
  <si>
    <t>AHD</t>
  </si>
  <si>
    <t>UTM</t>
  </si>
  <si>
    <t>Projected</t>
  </si>
  <si>
    <t>GPS</t>
  </si>
  <si>
    <t>RC chips Clay and Rock</t>
  </si>
  <si>
    <t>1 metre samples quartered 2 to 4 times to collect lab sample and store remainder</t>
  </si>
  <si>
    <t>ALS Brisbane</t>
  </si>
  <si>
    <t>ME-MS81™, Lithium borate fusion followed by acid dissolution and ICP-AES measurement (a proprietary method: inductively coupled plasma with atomic emission spectroscopy that is widely accepted as a reliable method)</t>
  </si>
  <si>
    <t>ME-MS81™</t>
  </si>
  <si>
    <t>See ABx Data ALS sheets</t>
  </si>
  <si>
    <t>MMA04</t>
  </si>
  <si>
    <t>Labwest Minerals Analysis Pty Ltd, Malaga, WA</t>
  </si>
  <si>
    <t xml:space="preserve">Digested in HF-based acid mixture under high pressure and temperature in microwave apparatus for determination of 61 elements including Rare-Earths by a combination of ICP-MS (inductively-coupled plasma and Mass Spectrometry) and ICP-OES (ICP and Optical Emission Spectrometry) </t>
  </si>
  <si>
    <t>WEI-21</t>
  </si>
  <si>
    <t>PUL-QC</t>
  </si>
  <si>
    <t>ME-MS81</t>
  </si>
  <si>
    <t>ME-ICP61</t>
  </si>
  <si>
    <t>Recvd Wt.</t>
  </si>
  <si>
    <t>Pass75um</t>
  </si>
  <si>
    <t>Ba</t>
  </si>
  <si>
    <t>Ce</t>
  </si>
  <si>
    <t>Cr</t>
  </si>
  <si>
    <t>Cs</t>
  </si>
  <si>
    <t>Dy</t>
  </si>
  <si>
    <t>Er</t>
  </si>
  <si>
    <t>Eu</t>
  </si>
  <si>
    <t>Ga</t>
  </si>
  <si>
    <t>Gd</t>
  </si>
  <si>
    <t>Hf</t>
  </si>
  <si>
    <t>Ho</t>
  </si>
  <si>
    <t>La</t>
  </si>
  <si>
    <t>Lu</t>
  </si>
  <si>
    <t>Nb</t>
  </si>
  <si>
    <t>Nd</t>
  </si>
  <si>
    <t>Pr</t>
  </si>
  <si>
    <t>Rb</t>
  </si>
  <si>
    <t>Sm</t>
  </si>
  <si>
    <t>Sn</t>
  </si>
  <si>
    <t>Sr</t>
  </si>
  <si>
    <t>Ta</t>
  </si>
  <si>
    <t>Tb</t>
  </si>
  <si>
    <t>Th</t>
  </si>
  <si>
    <t>Tm</t>
  </si>
  <si>
    <t>U</t>
  </si>
  <si>
    <t>V</t>
  </si>
  <si>
    <t>W</t>
  </si>
  <si>
    <t>Y</t>
  </si>
  <si>
    <t>Yb</t>
  </si>
  <si>
    <t>Zr</t>
  </si>
  <si>
    <t>Be</t>
  </si>
  <si>
    <t>Co</t>
  </si>
  <si>
    <t>Mn</t>
  </si>
  <si>
    <t>Li</t>
  </si>
  <si>
    <t>kg</t>
  </si>
  <si>
    <t>%</t>
  </si>
  <si>
    <t>&lt;0.5</t>
  </si>
  <si>
    <t>Sc</t>
  </si>
  <si>
    <t>Ag</t>
  </si>
  <si>
    <t>Al2O3</t>
  </si>
  <si>
    <t>As</t>
  </si>
  <si>
    <t>CaO</t>
  </si>
  <si>
    <t>Cu</t>
  </si>
  <si>
    <t>Fe2O3</t>
  </si>
  <si>
    <t>K2O</t>
  </si>
  <si>
    <t>MgO</t>
  </si>
  <si>
    <t>MnO</t>
  </si>
  <si>
    <t>Mo</t>
  </si>
  <si>
    <t>Na2O</t>
  </si>
  <si>
    <t>Ni</t>
  </si>
  <si>
    <t>P2O5</t>
  </si>
  <si>
    <t>Pb</t>
  </si>
  <si>
    <t>Re</t>
  </si>
  <si>
    <t>SiO2</t>
  </si>
  <si>
    <t>TiO2</t>
  </si>
  <si>
    <t>Tl</t>
  </si>
  <si>
    <t>Zn</t>
  </si>
  <si>
    <t>LOI</t>
  </si>
  <si>
    <t>Al</t>
  </si>
  <si>
    <t>Bi</t>
  </si>
  <si>
    <t>Ca</t>
  </si>
  <si>
    <t>Cd</t>
  </si>
  <si>
    <t>Fe</t>
  </si>
  <si>
    <t>Ge</t>
  </si>
  <si>
    <t>Hg</t>
  </si>
  <si>
    <t>In</t>
  </si>
  <si>
    <t>K</t>
  </si>
  <si>
    <t>Mg</t>
  </si>
  <si>
    <t>Na</t>
  </si>
  <si>
    <t>P</t>
  </si>
  <si>
    <t>S</t>
  </si>
  <si>
    <t>Sb</t>
  </si>
  <si>
    <t>Se</t>
  </si>
  <si>
    <t>Te</t>
  </si>
  <si>
    <t>Ti</t>
  </si>
  <si>
    <t>ME-XRF13n</t>
  </si>
  <si>
    <t>ME-GRA05</t>
  </si>
  <si>
    <t>BaO</t>
  </si>
  <si>
    <t>Cr2O3</t>
  </si>
  <si>
    <t>SO3</t>
  </si>
  <si>
    <t>SrO</t>
  </si>
  <si>
    <t>V2O5</t>
  </si>
  <si>
    <t>ZrO2</t>
  </si>
  <si>
    <t>Total</t>
  </si>
  <si>
    <t>&lt;5</t>
  </si>
  <si>
    <t>Downhole_geochem_data_file</t>
  </si>
  <si>
    <t>Surface_Geochem_data_file</t>
  </si>
  <si>
    <t>RC chips Clay &amp; Rock</t>
  </si>
  <si>
    <t>See ABx Data LabWest sheets.  See results to the right</t>
  </si>
  <si>
    <t>Dry at 105degC, crush then pulverise to -75um to NATA standards</t>
  </si>
  <si>
    <t>ALS</t>
  </si>
  <si>
    <t>Active formula for redaction</t>
  </si>
  <si>
    <t>Active formula</t>
  </si>
  <si>
    <t>D</t>
  </si>
  <si>
    <t>Geophysics Reports (separate)</t>
  </si>
  <si>
    <t>Company use only</t>
  </si>
  <si>
    <t>Related Data Files List(standardising this finicky process)</t>
  </si>
  <si>
    <t>Sample ID</t>
  </si>
  <si>
    <t>Assay Method</t>
  </si>
  <si>
    <t>Submission Date</t>
  </si>
  <si>
    <t>Reporting Date</t>
  </si>
  <si>
    <t>ID</t>
  </si>
  <si>
    <t>ALS Submission</t>
  </si>
  <si>
    <t>ABx Submission</t>
  </si>
  <si>
    <t>--</t>
  </si>
  <si>
    <t>SSF 292418</t>
  </si>
  <si>
    <t>AD24183306</t>
  </si>
  <si>
    <t>SSF 292419</t>
  </si>
  <si>
    <t>AD24183307</t>
  </si>
  <si>
    <t>EDGI-9 Bryans Road</t>
  </si>
  <si>
    <t>Downhole_logging_data_file</t>
  </si>
  <si>
    <t>ABx Submission ID</t>
  </si>
  <si>
    <t>ALS Submission ID</t>
  </si>
  <si>
    <t>EOF</t>
  </si>
  <si>
    <t>End of file</t>
  </si>
  <si>
    <t>Check formula</t>
  </si>
  <si>
    <t>EL092010</t>
  </si>
  <si>
    <t>DL61401</t>
  </si>
  <si>
    <t>DL61402</t>
  </si>
  <si>
    <t>DL61403</t>
  </si>
  <si>
    <t>DL61404</t>
  </si>
  <si>
    <t>DL61405</t>
  </si>
  <si>
    <t>DL61406</t>
  </si>
  <si>
    <t>DL61501</t>
  </si>
  <si>
    <t>DL61502</t>
  </si>
  <si>
    <t>DL61503</t>
  </si>
  <si>
    <t>DL61504</t>
  </si>
  <si>
    <t>DL61505</t>
  </si>
  <si>
    <t>DL61506</t>
  </si>
  <si>
    <t>DL61601</t>
  </si>
  <si>
    <t>DL61602</t>
  </si>
  <si>
    <t>DL61603</t>
  </si>
  <si>
    <t>DL61604</t>
  </si>
  <si>
    <t>DL61605</t>
  </si>
  <si>
    <t>DL61606</t>
  </si>
  <si>
    <t>DL61607</t>
  </si>
  <si>
    <t>DL61608</t>
  </si>
  <si>
    <t>DL61609</t>
  </si>
  <si>
    <t>DL61610</t>
  </si>
  <si>
    <t>DL61611</t>
  </si>
  <si>
    <t>DL61612</t>
  </si>
  <si>
    <t>DL61613</t>
  </si>
  <si>
    <t>DL61701</t>
  </si>
  <si>
    <t>DL61702</t>
  </si>
  <si>
    <t>DL61703</t>
  </si>
  <si>
    <t>DL61704</t>
  </si>
  <si>
    <t>DL61705</t>
  </si>
  <si>
    <t>DL61706</t>
  </si>
  <si>
    <t>DL61707</t>
  </si>
  <si>
    <t>DL61708</t>
  </si>
  <si>
    <t>DL61709</t>
  </si>
  <si>
    <t>DL61710</t>
  </si>
  <si>
    <t>DL61711</t>
  </si>
  <si>
    <t>DL61712</t>
  </si>
  <si>
    <t>DL61713</t>
  </si>
  <si>
    <t>DL61714</t>
  </si>
  <si>
    <t>DL61715</t>
  </si>
  <si>
    <t>DL61716</t>
  </si>
  <si>
    <t>DL61717</t>
  </si>
  <si>
    <t>DL61718</t>
  </si>
  <si>
    <t>DL61719</t>
  </si>
  <si>
    <t>DL61720</t>
  </si>
  <si>
    <t>DL61721</t>
  </si>
  <si>
    <t>DL61722</t>
  </si>
  <si>
    <t>DL61723</t>
  </si>
  <si>
    <t>DL61724</t>
  </si>
  <si>
    <t>DL61801</t>
  </si>
  <si>
    <t>DL61802</t>
  </si>
  <si>
    <t>DL61803</t>
  </si>
  <si>
    <t>DL61804</t>
  </si>
  <si>
    <t>DL61805</t>
  </si>
  <si>
    <t>DL61806</t>
  </si>
  <si>
    <t>DL61807</t>
  </si>
  <si>
    <t>DL61808</t>
  </si>
  <si>
    <t>DL61901</t>
  </si>
  <si>
    <t>DL61902</t>
  </si>
  <si>
    <t>DL61903</t>
  </si>
  <si>
    <t>DL61904</t>
  </si>
  <si>
    <t>DL61905</t>
  </si>
  <si>
    <t>DL61906</t>
  </si>
  <si>
    <t>DL61907</t>
  </si>
  <si>
    <t>DL61908</t>
  </si>
  <si>
    <t>DL61909</t>
  </si>
  <si>
    <t>DL61910</t>
  </si>
  <si>
    <t>DL61911</t>
  </si>
  <si>
    <t>DL61912</t>
  </si>
  <si>
    <t>DL61913</t>
  </si>
  <si>
    <t>DL61914</t>
  </si>
  <si>
    <t>DL61915</t>
  </si>
  <si>
    <t>DL61916</t>
  </si>
  <si>
    <t>DL61917</t>
  </si>
  <si>
    <t>DL61918</t>
  </si>
  <si>
    <t>DL61919</t>
  </si>
  <si>
    <t>DL62001</t>
  </si>
  <si>
    <t>DL62002</t>
  </si>
  <si>
    <t>DL62003</t>
  </si>
  <si>
    <t>DL62004</t>
  </si>
  <si>
    <t>DL62005</t>
  </si>
  <si>
    <t>DL62006</t>
  </si>
  <si>
    <t>DL62007</t>
  </si>
  <si>
    <t>DL62010</t>
  </si>
  <si>
    <t>DL62101</t>
  </si>
  <si>
    <t>DL62102</t>
  </si>
  <si>
    <t>DL62103</t>
  </si>
  <si>
    <t>DL62104</t>
  </si>
  <si>
    <t>DL62105</t>
  </si>
  <si>
    <t>DL62106</t>
  </si>
  <si>
    <t>DL62107</t>
  </si>
  <si>
    <t>DL62108</t>
  </si>
  <si>
    <t>DL62109</t>
  </si>
  <si>
    <t>DL62201</t>
  </si>
  <si>
    <t>DL62202</t>
  </si>
  <si>
    <t>DL62203</t>
  </si>
  <si>
    <t>DL62204</t>
  </si>
  <si>
    <t>DL62205</t>
  </si>
  <si>
    <t>DL62206</t>
  </si>
  <si>
    <t>DL62207</t>
  </si>
  <si>
    <t>DL62208</t>
  </si>
  <si>
    <t>DL62209</t>
  </si>
  <si>
    <t>DL62210</t>
  </si>
  <si>
    <t>DL62211</t>
  </si>
  <si>
    <t>DL62301</t>
  </si>
  <si>
    <t>DL62302</t>
  </si>
  <si>
    <t>DL62401</t>
  </si>
  <si>
    <t>DL62402</t>
  </si>
  <si>
    <t>DL62403</t>
  </si>
  <si>
    <t>DL62404</t>
  </si>
  <si>
    <t>DL62501</t>
  </si>
  <si>
    <t>DL62502</t>
  </si>
  <si>
    <t>DL62503</t>
  </si>
  <si>
    <t>DL62504</t>
  </si>
  <si>
    <t>DL62505</t>
  </si>
  <si>
    <t>DL62506</t>
  </si>
  <si>
    <t>DL62601</t>
  </si>
  <si>
    <t>DL62602</t>
  </si>
  <si>
    <t>DL62603</t>
  </si>
  <si>
    <t>DL62604</t>
  </si>
  <si>
    <t>DL62605</t>
  </si>
  <si>
    <t>DL62606</t>
  </si>
  <si>
    <t>DL62607</t>
  </si>
  <si>
    <t>DL62608</t>
  </si>
  <si>
    <t>DL62609</t>
  </si>
  <si>
    <t>DL62610</t>
  </si>
  <si>
    <t>DL62611</t>
  </si>
  <si>
    <t>DL62612</t>
  </si>
  <si>
    <t>DL62613</t>
  </si>
  <si>
    <t>DL62614</t>
  </si>
  <si>
    <t>DL62615</t>
  </si>
  <si>
    <t>DL62616</t>
  </si>
  <si>
    <t>DL62617</t>
  </si>
  <si>
    <t>DL62618</t>
  </si>
  <si>
    <t>DL62701</t>
  </si>
  <si>
    <t>DL62702</t>
  </si>
  <si>
    <t>DL62703</t>
  </si>
  <si>
    <t>DL62704</t>
  </si>
  <si>
    <t>DL62705</t>
  </si>
  <si>
    <t>DL62706</t>
  </si>
  <si>
    <t>DL62707</t>
  </si>
  <si>
    <t>DL62708</t>
  </si>
  <si>
    <t>DL62709</t>
  </si>
  <si>
    <t>DL62802</t>
  </si>
  <si>
    <t>DL62803</t>
  </si>
  <si>
    <t>DL62804</t>
  </si>
  <si>
    <t>DL62805</t>
  </si>
  <si>
    <t>DL62806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</si>
</sst>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sz val="10.5"/>
      <name val="Times New Roman"/>
      <family val="1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name val="Agency FB"/>
      <family val="2"/>
    </font>
    <font>
      <sz val="9"/>
      <name val="Arial Narrow"/>
      <family val="2"/>
    </font>
    <font>
      <sz val="9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rgb="FFFF0000"/>
      <name val="Agency FB"/>
      <family val="2"/>
    </font>
    <font>
      <sz val="10"/>
      <color rgb="FFFF0000"/>
      <name val="Arabic Typesetting"/>
      <family val="4"/>
      <charset val="178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0"/>
      <name val="Arial Narrow"/>
      <family val="2"/>
    </font>
    <font>
      <sz val="10"/>
      <name val="Aptos Narrow"/>
      <family val="2"/>
    </font>
    <font>
      <sz val="8"/>
      <name val="Arial Narrow"/>
      <family val="2"/>
    </font>
    <font>
      <sz val="10"/>
      <name val="Aptos Narrow"/>
    </font>
    <font>
      <sz val="9"/>
      <color theme="1"/>
      <name val="Aptos Light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1" applyNumberFormat="0" applyAlignment="0" applyProtection="0"/>
    <xf numFmtId="0" fontId="13" fillId="28" borderId="2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1" applyNumberFormat="0" applyAlignment="0" applyProtection="0"/>
    <xf numFmtId="0" fontId="20" fillId="0" borderId="6" applyNumberFormat="0" applyFill="0" applyAlignment="0" applyProtection="0"/>
    <xf numFmtId="0" fontId="21" fillId="31" borderId="0" applyNumberFormat="0" applyBorder="0" applyAlignment="0" applyProtection="0"/>
    <xf numFmtId="0" fontId="9" fillId="0" borderId="0"/>
    <xf numFmtId="0" fontId="7" fillId="0" borderId="0"/>
    <xf numFmtId="0" fontId="9" fillId="32" borderId="7" applyNumberFormat="0" applyFont="0" applyAlignment="0" applyProtection="0"/>
    <xf numFmtId="0" fontId="22" fillId="27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0" fillId="31" borderId="0" applyNumberFormat="0" applyBorder="0" applyAlignment="0" applyProtection="0"/>
    <xf numFmtId="0" fontId="2" fillId="32" borderId="7" applyNumberFormat="0" applyFont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7" applyNumberFormat="0" applyFont="0" applyAlignment="0" applyProtection="0"/>
  </cellStyleXfs>
  <cellXfs count="68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center" vertical="center"/>
    </xf>
    <xf numFmtId="0" fontId="3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2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4" fontId="7" fillId="0" borderId="0" xfId="0" applyNumberFormat="1" applyFont="1" applyAlignment="1">
      <alignment horizontal="left" vertical="center"/>
    </xf>
    <xf numFmtId="0" fontId="2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6" fillId="0" borderId="0" xfId="37" applyFont="1" applyAlignment="1">
      <alignment vertical="center"/>
    </xf>
    <xf numFmtId="0" fontId="28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10" fontId="33" fillId="0" borderId="0" xfId="0" applyNumberFormat="1" applyFont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7" fillId="33" borderId="12" xfId="0" applyFont="1" applyFill="1" applyBorder="1" applyAlignment="1">
      <alignment vertical="center"/>
    </xf>
    <xf numFmtId="0" fontId="36" fillId="0" borderId="0" xfId="0" applyFont="1" applyAlignment="1" applyProtection="1">
      <alignment horizontal="right"/>
      <protection locked="0"/>
    </xf>
    <xf numFmtId="0" fontId="36" fillId="0" borderId="0" xfId="0" applyFont="1" applyAlignment="1" applyProtection="1">
      <alignment horizontal="left"/>
      <protection locked="0"/>
    </xf>
    <xf numFmtId="0" fontId="26" fillId="0" borderId="0" xfId="0" applyFont="1" applyAlignment="1">
      <alignment horizontal="center" vertical="center"/>
    </xf>
    <xf numFmtId="0" fontId="34" fillId="0" borderId="0" xfId="0" applyFont="1" applyAlignment="1" applyProtection="1">
      <alignment horizontal="center" vertical="center"/>
      <protection locked="0"/>
    </xf>
    <xf numFmtId="0" fontId="26" fillId="33" borderId="0" xfId="0" applyFont="1" applyFill="1" applyAlignment="1">
      <alignment horizontal="center" vertical="center"/>
    </xf>
    <xf numFmtId="0" fontId="26" fillId="33" borderId="0" xfId="0" applyFont="1" applyFill="1" applyAlignment="1" applyProtection="1">
      <alignment horizontal="center" vertical="center"/>
      <protection locked="0"/>
    </xf>
    <xf numFmtId="0" fontId="31" fillId="33" borderId="0" xfId="0" applyFont="1" applyFill="1" applyAlignment="1" applyProtection="1">
      <alignment horizontal="center" vertical="center"/>
      <protection locked="0"/>
    </xf>
    <xf numFmtId="0" fontId="26" fillId="34" borderId="0" xfId="0" applyFont="1" applyFill="1"/>
    <xf numFmtId="0" fontId="26" fillId="0" borderId="0" xfId="0" applyFont="1"/>
    <xf numFmtId="0" fontId="37" fillId="0" borderId="0" xfId="0" applyFont="1" applyAlignment="1">
      <alignment vertical="center"/>
    </xf>
    <xf numFmtId="0" fontId="38" fillId="0" borderId="10" xfId="0" applyFont="1" applyBorder="1" applyAlignment="1">
      <alignment vertical="center"/>
    </xf>
    <xf numFmtId="0" fontId="38" fillId="0" borderId="10" xfId="0" applyFont="1" applyBorder="1" applyAlignment="1">
      <alignment horizontal="left" vertical="center"/>
    </xf>
    <xf numFmtId="0" fontId="39" fillId="0" borderId="0" xfId="0" applyFont="1"/>
    <xf numFmtId="0" fontId="38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0" fillId="0" borderId="11" xfId="0" applyFont="1" applyBorder="1" applyAlignment="1">
      <alignment vertical="center"/>
    </xf>
    <xf numFmtId="0" fontId="38" fillId="0" borderId="11" xfId="0" applyFont="1" applyBorder="1" applyAlignment="1">
      <alignment vertical="center"/>
    </xf>
    <xf numFmtId="1" fontId="0" fillId="0" borderId="0" xfId="0" applyNumberFormat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14" fontId="4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0" fontId="41" fillId="0" borderId="0" xfId="0" applyFont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3" fillId="0" borderId="0" xfId="0" quotePrefix="1" applyFont="1" applyAlignment="1" applyProtection="1">
      <alignment horizontal="center" vertical="center"/>
      <protection locked="0"/>
    </xf>
    <xf numFmtId="0" fontId="44" fillId="0" borderId="0" xfId="0" applyFont="1" applyAlignment="1">
      <alignment horizontal="center"/>
    </xf>
    <xf numFmtId="14" fontId="44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2" fontId="0" fillId="35" borderId="0" xfId="0" applyNumberFormat="1" applyFill="1" applyAlignment="1">
      <alignment horizont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7" fillId="33" borderId="0" xfId="0" applyFont="1" applyFill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center" vertical="center"/>
      <protection locked="0"/>
    </xf>
    <xf numFmtId="3" fontId="7" fillId="36" borderId="0" xfId="0" applyNumberFormat="1" applyFont="1" applyFill="1" applyAlignment="1">
      <alignment horizontal="left" vertical="center"/>
    </xf>
    <xf numFmtId="0" fontId="41" fillId="0" borderId="0" xfId="0" applyFont="1" applyAlignment="1">
      <alignment horizontal="center" vertical="center"/>
    </xf>
  </cellXfs>
  <cellStyles count="86">
    <cellStyle name="20% - Accent1" xfId="1" builtinId="30" customBuiltin="1"/>
    <cellStyle name="20% - Accent1 2" xfId="45" xr:uid="{C1DD29AC-5D67-40C5-B811-FD9574E4F659}"/>
    <cellStyle name="20% - Accent1 3" xfId="67" xr:uid="{2A78A934-53B4-44E7-9382-28CFC0AFADD5}"/>
    <cellStyle name="20% - Accent2" xfId="2" builtinId="34" customBuiltin="1"/>
    <cellStyle name="20% - Accent2 2" xfId="46" xr:uid="{8D0C9E34-05B4-47C6-82BB-C5DD0B65A4F0}"/>
    <cellStyle name="20% - Accent2 3" xfId="68" xr:uid="{F3BB76AD-C10E-4090-9F76-FF4F62F48495}"/>
    <cellStyle name="20% - Accent3" xfId="3" builtinId="38" customBuiltin="1"/>
    <cellStyle name="20% - Accent3 2" xfId="47" xr:uid="{4CA0212D-D79D-496C-9F28-E7A8F1A060E4}"/>
    <cellStyle name="20% - Accent3 3" xfId="69" xr:uid="{17B718B5-15BD-40C4-98D5-89C4E8C1B276}"/>
    <cellStyle name="20% - Accent4" xfId="4" builtinId="42" customBuiltin="1"/>
    <cellStyle name="20% - Accent4 2" xfId="48" xr:uid="{ECB2B440-524A-4003-9A50-088CB559FA96}"/>
    <cellStyle name="20% - Accent4 3" xfId="70" xr:uid="{9E17F875-DE3E-4BFC-8A23-3B08BA27F158}"/>
    <cellStyle name="20% - Accent5" xfId="5" builtinId="46" customBuiltin="1"/>
    <cellStyle name="20% - Accent5 2" xfId="49" xr:uid="{B1EA37F2-0B55-43EA-A544-3193C4E3C43B}"/>
    <cellStyle name="20% - Accent5 3" xfId="71" xr:uid="{E56BF917-88C9-4C53-AE6E-F47EEC42E438}"/>
    <cellStyle name="20% - Accent6" xfId="6" builtinId="50" customBuiltin="1"/>
    <cellStyle name="20% - Accent6 2" xfId="50" xr:uid="{96612C90-6CF7-44EE-9485-2C913003EA1D}"/>
    <cellStyle name="20% - Accent6 3" xfId="72" xr:uid="{E9D3E74F-6A6C-448A-804C-E328B6F983B3}"/>
    <cellStyle name="40% - Accent1" xfId="7" builtinId="31" customBuiltin="1"/>
    <cellStyle name="40% - Accent1 2" xfId="51" xr:uid="{B4C915B6-C02A-4C50-B665-F96AE10D7621}"/>
    <cellStyle name="40% - Accent1 3" xfId="73" xr:uid="{7375DBA3-1E91-46F5-B913-EF14B3B3AEDA}"/>
    <cellStyle name="40% - Accent2" xfId="8" builtinId="35" customBuiltin="1"/>
    <cellStyle name="40% - Accent2 2" xfId="52" xr:uid="{2B20181B-FCD0-49D2-908B-D34A92309413}"/>
    <cellStyle name="40% - Accent2 3" xfId="74" xr:uid="{38B69F0C-2C7B-4127-9E6F-234692787E20}"/>
    <cellStyle name="40% - Accent3" xfId="9" builtinId="39" customBuiltin="1"/>
    <cellStyle name="40% - Accent3 2" xfId="53" xr:uid="{F7C91075-0FEA-46B7-83D1-C66D3BC2D299}"/>
    <cellStyle name="40% - Accent3 3" xfId="75" xr:uid="{7EC8EA9C-EFB2-4F5E-8DE3-CB55F7F50CD7}"/>
    <cellStyle name="40% - Accent4" xfId="10" builtinId="43" customBuiltin="1"/>
    <cellStyle name="40% - Accent4 2" xfId="54" xr:uid="{F41634A7-6DC2-40BA-9668-27EE02A580B1}"/>
    <cellStyle name="40% - Accent4 3" xfId="76" xr:uid="{3DD66955-6975-4A85-868D-CC917EAAFC8A}"/>
    <cellStyle name="40% - Accent5" xfId="11" builtinId="47" customBuiltin="1"/>
    <cellStyle name="40% - Accent5 2" xfId="55" xr:uid="{4671632E-4995-40CE-91E3-FBC6F3BA3E7D}"/>
    <cellStyle name="40% - Accent5 3" xfId="77" xr:uid="{C0F7637C-C484-4383-A931-E776679543E4}"/>
    <cellStyle name="40% - Accent6" xfId="12" builtinId="51" customBuiltin="1"/>
    <cellStyle name="40% - Accent6 2" xfId="56" xr:uid="{486E83CC-3531-4374-AA45-48611D07BC56}"/>
    <cellStyle name="40% - Accent6 3" xfId="78" xr:uid="{B0616D46-11FE-4FAE-B76E-1915469BC26D}"/>
    <cellStyle name="60% - Accent1" xfId="13" builtinId="32" customBuiltin="1"/>
    <cellStyle name="60% - Accent1 2" xfId="57" xr:uid="{9F3B2A03-E9FE-4FD5-88F4-A13CC24CA5CE}"/>
    <cellStyle name="60% - Accent1 3" xfId="79" xr:uid="{A4569745-8479-4222-B14B-099305604F45}"/>
    <cellStyle name="60% - Accent2" xfId="14" builtinId="36" customBuiltin="1"/>
    <cellStyle name="60% - Accent2 2" xfId="58" xr:uid="{EE92AB30-ED91-4A9F-A9BC-B153ECE271D1}"/>
    <cellStyle name="60% - Accent2 3" xfId="80" xr:uid="{D5D6FEA8-AECB-479C-A1E0-76723B367EC5}"/>
    <cellStyle name="60% - Accent3" xfId="15" builtinId="40" customBuiltin="1"/>
    <cellStyle name="60% - Accent3 2" xfId="59" xr:uid="{8C101696-15DE-4213-8C18-827482C7066E}"/>
    <cellStyle name="60% - Accent3 3" xfId="81" xr:uid="{1DCD72BA-6725-465B-ADB1-173A6EE39905}"/>
    <cellStyle name="60% - Accent4" xfId="16" builtinId="44" customBuiltin="1"/>
    <cellStyle name="60% - Accent4 2" xfId="60" xr:uid="{BBE955F2-F3D8-44AB-8100-7F394C92FAA0}"/>
    <cellStyle name="60% - Accent4 3" xfId="82" xr:uid="{2C857E5C-9026-4B1E-929A-6E8497A9CFD1}"/>
    <cellStyle name="60% - Accent5" xfId="17" builtinId="48" customBuiltin="1"/>
    <cellStyle name="60% - Accent5 2" xfId="61" xr:uid="{38671038-5D25-4924-9103-41A335BDB120}"/>
    <cellStyle name="60% - Accent5 3" xfId="83" xr:uid="{B28E0671-F896-47E8-9F00-C334D96027DA}"/>
    <cellStyle name="60% - Accent6" xfId="18" builtinId="52" customBuiltin="1"/>
    <cellStyle name="60% - Accent6 2" xfId="62" xr:uid="{E30E2EDC-022E-46CC-8EC4-EBDB2B8D043B}"/>
    <cellStyle name="60% - Accent6 3" xfId="84" xr:uid="{1BBDE1A7-E833-4607-85D0-2AA1D3D696C4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eutral 2" xfId="63" xr:uid="{E119E7BB-DEA6-438B-815A-45F68546B6FD}"/>
    <cellStyle name="Normal" xfId="0" builtinId="0"/>
    <cellStyle name="Normal 2" xfId="37" xr:uid="{00000000-0005-0000-0000-000025000000}"/>
    <cellStyle name="Normal 3" xfId="38" xr:uid="{00000000-0005-0000-0000-000026000000}"/>
    <cellStyle name="Normal 4" xfId="44" xr:uid="{63120E00-880E-47EB-AC73-3CAA68826564}"/>
    <cellStyle name="Normal 5" xfId="66" xr:uid="{C8A787C9-A01C-4DFA-83F2-0F39AACA2E0C}"/>
    <cellStyle name="Note 2" xfId="39" xr:uid="{00000000-0005-0000-0000-000027000000}"/>
    <cellStyle name="Note 3" xfId="64" xr:uid="{23B726F9-2740-4BD3-B545-18ECD90B9F13}"/>
    <cellStyle name="Note 4" xfId="85" xr:uid="{417871D6-23CC-4247-A4EF-EC4E15E781D2}"/>
    <cellStyle name="Output" xfId="40" builtinId="21" customBuiltin="1"/>
    <cellStyle name="Title" xfId="41" builtinId="15" customBuiltin="1"/>
    <cellStyle name="Title 2" xfId="65" xr:uid="{609BE526-82F1-404A-8800-D223FBA779BC}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abwest.net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978"/>
  <sheetViews>
    <sheetView tabSelected="1" zoomScaleNormal="100" workbookViewId="0"/>
  </sheetViews>
  <sheetFormatPr defaultColWidth="14.81640625" defaultRowHeight="12.5" x14ac:dyDescent="0.25"/>
  <cols>
    <col min="1" max="1" width="6.81640625" style="11" customWidth="1"/>
    <col min="2" max="2" width="26.81640625" style="10" bestFit="1" customWidth="1"/>
    <col min="3" max="3" width="30.6328125" style="11" customWidth="1"/>
    <col min="4" max="5" width="11.6328125" style="13" customWidth="1"/>
    <col min="6" max="6" width="11.81640625" style="6" bestFit="1" customWidth="1"/>
    <col min="7" max="8" width="11.6328125" style="11" customWidth="1"/>
    <col min="9" max="9" width="18.54296875" style="11" bestFit="1" customWidth="1"/>
    <col min="10" max="10" width="26.36328125" style="11" bestFit="1" customWidth="1"/>
    <col min="11" max="16" width="9.453125" style="11" customWidth="1"/>
    <col min="17" max="16384" width="14.81640625" style="11"/>
  </cols>
  <sheetData>
    <row r="1" spans="1:13" x14ac:dyDescent="0.25">
      <c r="A1" s="2" t="s">
        <v>1</v>
      </c>
      <c r="B1" s="5" t="s">
        <v>2</v>
      </c>
      <c r="C1" s="9">
        <v>1</v>
      </c>
    </row>
    <row r="2" spans="1:13" x14ac:dyDescent="0.25">
      <c r="A2" s="2" t="s">
        <v>3</v>
      </c>
      <c r="B2" s="5" t="s">
        <v>4</v>
      </c>
      <c r="C2" s="12">
        <v>45622</v>
      </c>
    </row>
    <row r="3" spans="1:13" x14ac:dyDescent="0.25">
      <c r="A3" s="2" t="s">
        <v>5</v>
      </c>
      <c r="B3" s="5" t="s">
        <v>6</v>
      </c>
      <c r="C3" s="12">
        <v>45625</v>
      </c>
      <c r="G3" s="14"/>
    </row>
    <row r="4" spans="1:13" x14ac:dyDescent="0.25">
      <c r="A4" s="2" t="s">
        <v>7</v>
      </c>
      <c r="B4" s="5" t="s">
        <v>8</v>
      </c>
      <c r="C4" s="9" t="s">
        <v>9</v>
      </c>
      <c r="G4" s="14"/>
      <c r="H4" s="15"/>
    </row>
    <row r="5" spans="1:13" x14ac:dyDescent="0.25">
      <c r="A5" s="2" t="s">
        <v>10</v>
      </c>
      <c r="B5" s="5" t="s">
        <v>11</v>
      </c>
      <c r="C5" s="9" t="s">
        <v>239</v>
      </c>
      <c r="G5" s="14"/>
      <c r="H5" s="15"/>
    </row>
    <row r="6" spans="1:13" x14ac:dyDescent="0.25">
      <c r="A6" s="2" t="s">
        <v>12</v>
      </c>
      <c r="B6" s="5" t="s">
        <v>13</v>
      </c>
      <c r="C6" s="9" t="s">
        <v>98</v>
      </c>
      <c r="G6" s="14"/>
      <c r="H6" s="15"/>
    </row>
    <row r="7" spans="1:13" x14ac:dyDescent="0.25">
      <c r="A7" s="2" t="s">
        <v>14</v>
      </c>
      <c r="B7" s="5" t="s">
        <v>15</v>
      </c>
      <c r="C7" s="57" t="s">
        <v>232</v>
      </c>
      <c r="G7" s="14"/>
      <c r="H7" s="15"/>
    </row>
    <row r="8" spans="1:13" x14ac:dyDescent="0.25">
      <c r="A8" s="2" t="s">
        <v>16</v>
      </c>
      <c r="B8" s="5" t="s">
        <v>17</v>
      </c>
      <c r="C8" s="9" t="str">
        <f>C6</f>
        <v>ABx4 Pty Ltd</v>
      </c>
    </row>
    <row r="9" spans="1:13" x14ac:dyDescent="0.25">
      <c r="A9" s="2" t="s">
        <v>18</v>
      </c>
      <c r="B9" s="5" t="s">
        <v>19</v>
      </c>
      <c r="C9" s="12">
        <f>C10-365-10</f>
        <v>45250</v>
      </c>
    </row>
    <row r="10" spans="1:13" x14ac:dyDescent="0.25">
      <c r="A10" s="2" t="s">
        <v>20</v>
      </c>
      <c r="B10" s="5" t="s">
        <v>21</v>
      </c>
      <c r="C10" s="12">
        <f>C3</f>
        <v>45625</v>
      </c>
    </row>
    <row r="11" spans="1:13" x14ac:dyDescent="0.25">
      <c r="A11" s="2" t="s">
        <v>22</v>
      </c>
      <c r="B11" s="5" t="s">
        <v>23</v>
      </c>
      <c r="C11" s="9" t="s">
        <v>96</v>
      </c>
    </row>
    <row r="12" spans="1:13" x14ac:dyDescent="0.25">
      <c r="A12" s="2" t="s">
        <v>24</v>
      </c>
      <c r="B12" s="5" t="s">
        <v>25</v>
      </c>
      <c r="C12" s="66">
        <f>COUNTIF(A45:A4731,"D")</f>
        <v>148</v>
      </c>
    </row>
    <row r="13" spans="1:13" x14ac:dyDescent="0.25">
      <c r="A13" s="2" t="s">
        <v>26</v>
      </c>
      <c r="B13" s="5" t="s">
        <v>27</v>
      </c>
      <c r="C13" s="12">
        <f>C2</f>
        <v>45622</v>
      </c>
      <c r="D13" s="19"/>
      <c r="E13" s="19"/>
      <c r="F13" s="19"/>
      <c r="G13" s="19"/>
      <c r="H13" s="19"/>
      <c r="I13" s="32" t="s">
        <v>218</v>
      </c>
      <c r="J13" s="33" t="str">
        <f>C5&amp;"_"&amp;YEAR(C10)&amp;IF(MONTH(C10)&lt;10,"0"&amp;MONTH(C10),MONTH(C10))</f>
        <v>EL092010_202411</v>
      </c>
      <c r="K13" s="33"/>
      <c r="L13" s="19"/>
      <c r="M13" s="19"/>
    </row>
    <row r="14" spans="1:13" x14ac:dyDescent="0.25">
      <c r="A14" s="2" t="s">
        <v>28</v>
      </c>
      <c r="B14" s="5" t="s">
        <v>29</v>
      </c>
      <c r="C14" s="9"/>
      <c r="D14" s="19"/>
      <c r="E14" s="19"/>
      <c r="F14" s="19"/>
      <c r="G14" s="19"/>
      <c r="H14" s="19"/>
      <c r="I14" s="34" t="s">
        <v>219</v>
      </c>
      <c r="J14" s="1"/>
      <c r="K14" s="33"/>
      <c r="L14" s="19"/>
      <c r="M14" s="19"/>
    </row>
    <row r="15" spans="1:13" x14ac:dyDescent="0.2">
      <c r="A15" s="2" t="s">
        <v>79</v>
      </c>
      <c r="B15" s="5" t="s">
        <v>78</v>
      </c>
      <c r="C15" s="9" t="str">
        <f>J15</f>
        <v>EL092010_202411_02_SL_1.xlsx</v>
      </c>
      <c r="D15" s="19"/>
      <c r="E15" s="19"/>
      <c r="F15" s="19"/>
      <c r="G15" s="19"/>
      <c r="H15" s="19"/>
      <c r="I15" s="35" t="s">
        <v>78</v>
      </c>
      <c r="J15" s="36" t="str">
        <f>$J$13&amp;"_02_SL_1.xlsx"</f>
        <v>EL092010_202411_02_SL_1.xlsx</v>
      </c>
      <c r="K15" s="37"/>
      <c r="L15" s="19"/>
      <c r="M15" s="19"/>
    </row>
    <row r="16" spans="1:13" x14ac:dyDescent="0.2">
      <c r="A16" s="16" t="s">
        <v>80</v>
      </c>
      <c r="B16" s="5" t="s">
        <v>81</v>
      </c>
      <c r="C16" s="9" t="str">
        <f>J17</f>
        <v>EL092010_202411_04_DL_1.xlsx</v>
      </c>
      <c r="D16" s="19"/>
      <c r="E16" s="19"/>
      <c r="F16" s="19"/>
      <c r="G16" s="19"/>
      <c r="H16" s="19"/>
      <c r="I16" s="38" t="s">
        <v>82</v>
      </c>
      <c r="J16" s="38" t="str">
        <f>$J$13&amp;"_03_DS_1.xlsx"</f>
        <v>EL092010_202411_03_DS_1.xlsx</v>
      </c>
      <c r="K16" s="37"/>
      <c r="L16" s="19"/>
      <c r="M16" s="19"/>
    </row>
    <row r="17" spans="1:13" x14ac:dyDescent="0.2">
      <c r="A17" s="2" t="s">
        <v>83</v>
      </c>
      <c r="B17" s="5" t="s">
        <v>82</v>
      </c>
      <c r="C17" s="9" t="str">
        <f>J16</f>
        <v>EL092010_202411_03_DS_1.xlsx</v>
      </c>
      <c r="D17" s="19"/>
      <c r="E17" s="19"/>
      <c r="F17" s="19"/>
      <c r="G17" s="19"/>
      <c r="H17" s="19"/>
      <c r="I17" s="38" t="s">
        <v>81</v>
      </c>
      <c r="J17" s="38" t="str">
        <f>$J$13&amp;"_04_DL_1.xlsx"</f>
        <v>EL092010_202411_04_DL_1.xlsx</v>
      </c>
      <c r="K17" s="37"/>
      <c r="L17" s="19"/>
      <c r="M17" s="19"/>
    </row>
    <row r="18" spans="1:13" x14ac:dyDescent="0.2">
      <c r="A18" s="2" t="s">
        <v>84</v>
      </c>
      <c r="B18" s="5" t="s">
        <v>85</v>
      </c>
      <c r="C18" s="2" t="str">
        <f>J19</f>
        <v>EL092010_202411_05_LithologyCodes.xlsx</v>
      </c>
      <c r="D18" s="19"/>
      <c r="E18" s="19"/>
      <c r="F18" s="19"/>
      <c r="G18" s="19"/>
      <c r="H18" s="19"/>
      <c r="I18" s="38" t="s">
        <v>233</v>
      </c>
      <c r="J18" s="38" t="str">
        <f>$J$13&amp;"_04a_DL_1.pdf"</f>
        <v>EL092010_202411_04a_DL_1.pdf</v>
      </c>
      <c r="K18" s="37"/>
      <c r="L18" s="19"/>
      <c r="M18" s="19"/>
    </row>
    <row r="19" spans="1:13" x14ac:dyDescent="0.2">
      <c r="A19" s="2" t="s">
        <v>50</v>
      </c>
      <c r="B19" s="5" t="s">
        <v>48</v>
      </c>
      <c r="C19" s="9" t="str">
        <f>J24</f>
        <v>EL092010_202411_09_FileListing_1.xlsx</v>
      </c>
      <c r="D19" s="19"/>
      <c r="E19" s="19"/>
      <c r="F19" s="19"/>
      <c r="G19" s="19"/>
      <c r="H19" s="19"/>
      <c r="I19" s="39" t="s">
        <v>85</v>
      </c>
      <c r="J19" s="38" t="str">
        <f>$J$13&amp;"_05_LithologyCodes.xlsx"</f>
        <v>EL092010_202411_05_LithologyCodes.xlsx</v>
      </c>
      <c r="K19" s="37"/>
      <c r="L19" s="19"/>
      <c r="M19" s="19"/>
    </row>
    <row r="20" spans="1:13" x14ac:dyDescent="0.2">
      <c r="A20" s="2" t="s">
        <v>51</v>
      </c>
      <c r="B20" s="5" t="s">
        <v>49</v>
      </c>
      <c r="C20" s="9" t="str">
        <f>J21</f>
        <v>EL092010_202411_07_QAQC_1.pdf</v>
      </c>
      <c r="D20" s="19"/>
      <c r="E20" s="19"/>
      <c r="F20" s="19"/>
      <c r="G20" s="19"/>
      <c r="H20" s="19"/>
      <c r="I20" s="38" t="s">
        <v>208</v>
      </c>
      <c r="J20" s="38" t="str">
        <f>$J$13&amp;"_06_DG_1.xlsx"</f>
        <v>EL092010_202411_06_DG_1.xlsx</v>
      </c>
      <c r="K20" s="37"/>
      <c r="L20" s="19"/>
      <c r="M20" s="19"/>
    </row>
    <row r="21" spans="1:13" ht="12.75" customHeight="1" x14ac:dyDescent="0.2">
      <c r="A21" s="16" t="s">
        <v>30</v>
      </c>
      <c r="B21" s="5" t="s">
        <v>87</v>
      </c>
      <c r="C21" s="9" t="s">
        <v>100</v>
      </c>
      <c r="D21" s="19"/>
      <c r="E21" s="19"/>
      <c r="F21" s="19"/>
      <c r="G21" s="19"/>
      <c r="H21" s="19"/>
      <c r="I21" s="38" t="s">
        <v>49</v>
      </c>
      <c r="J21" s="38" t="str">
        <f>$J$13&amp;"_07_QAQC_1.pdf"</f>
        <v>EL092010_202411_07_QAQC_1.pdf</v>
      </c>
      <c r="K21" s="37"/>
      <c r="L21" s="19"/>
      <c r="M21" s="19"/>
    </row>
    <row r="22" spans="1:13" ht="13.5" customHeight="1" x14ac:dyDescent="0.2">
      <c r="A22" s="16" t="s">
        <v>88</v>
      </c>
      <c r="B22" s="16" t="s">
        <v>89</v>
      </c>
      <c r="C22" s="9" t="s">
        <v>101</v>
      </c>
      <c r="D22" s="19"/>
      <c r="E22" s="19"/>
      <c r="F22" s="19"/>
      <c r="G22" s="19"/>
      <c r="H22" s="19"/>
      <c r="I22" s="38" t="s">
        <v>209</v>
      </c>
      <c r="J22" s="38" t="s">
        <v>99</v>
      </c>
      <c r="K22" s="37"/>
      <c r="L22" s="19"/>
      <c r="M22" s="19"/>
    </row>
    <row r="23" spans="1:13" ht="13.5" customHeight="1" x14ac:dyDescent="0.2">
      <c r="A23" s="16" t="s">
        <v>90</v>
      </c>
      <c r="B23" s="5" t="s">
        <v>91</v>
      </c>
      <c r="C23" s="16" t="str">
        <f>C21</f>
        <v>Aircore Reverse Circulation</v>
      </c>
      <c r="D23" s="19"/>
      <c r="E23" s="19"/>
      <c r="F23" s="19"/>
      <c r="G23" s="19"/>
      <c r="H23" s="19"/>
      <c r="I23" s="38" t="s">
        <v>217</v>
      </c>
      <c r="J23" s="38" t="s">
        <v>99</v>
      </c>
      <c r="K23" s="37"/>
      <c r="L23" s="19"/>
      <c r="M23" s="19"/>
    </row>
    <row r="24" spans="1:13" ht="13.5" customHeight="1" x14ac:dyDescent="0.25">
      <c r="A24" s="16" t="s">
        <v>92</v>
      </c>
      <c r="B24" s="5" t="s">
        <v>31</v>
      </c>
      <c r="C24" s="9" t="s">
        <v>102</v>
      </c>
      <c r="D24" s="19"/>
      <c r="E24" s="19"/>
      <c r="F24" s="19"/>
      <c r="G24" s="19"/>
      <c r="H24" s="19"/>
      <c r="I24" s="40" t="s">
        <v>48</v>
      </c>
      <c r="J24" s="41" t="str">
        <f>$J$13&amp;"_09_FileListing_1.xlsx"</f>
        <v>EL092010_202411_09_FileListing_1.xlsx</v>
      </c>
      <c r="K24" s="19"/>
      <c r="L24" s="19"/>
      <c r="M24" s="19"/>
    </row>
    <row r="25" spans="1:13" x14ac:dyDescent="0.25">
      <c r="A25" s="2" t="s">
        <v>32</v>
      </c>
      <c r="B25" s="5" t="s">
        <v>33</v>
      </c>
      <c r="C25" s="9" t="s">
        <v>103</v>
      </c>
      <c r="I25" s="19"/>
      <c r="J25" s="19"/>
    </row>
    <row r="26" spans="1:13" x14ac:dyDescent="0.25">
      <c r="A26" s="2" t="s">
        <v>34</v>
      </c>
      <c r="B26" s="5" t="s">
        <v>35</v>
      </c>
      <c r="C26" s="9" t="s">
        <v>104</v>
      </c>
    </row>
    <row r="27" spans="1:13" x14ac:dyDescent="0.25">
      <c r="A27" s="2" t="s">
        <v>36</v>
      </c>
      <c r="B27" s="5" t="s">
        <v>37</v>
      </c>
      <c r="C27" s="9" t="s">
        <v>105</v>
      </c>
    </row>
    <row r="28" spans="1:13" x14ac:dyDescent="0.25">
      <c r="A28" s="2" t="s">
        <v>38</v>
      </c>
      <c r="B28" s="5" t="s">
        <v>39</v>
      </c>
      <c r="C28" s="9" t="s">
        <v>106</v>
      </c>
    </row>
    <row r="29" spans="1:13" x14ac:dyDescent="0.25">
      <c r="A29" s="2" t="s">
        <v>40</v>
      </c>
      <c r="B29" s="5" t="s">
        <v>41</v>
      </c>
      <c r="C29" s="9">
        <v>55</v>
      </c>
    </row>
    <row r="30" spans="1:13" x14ac:dyDescent="0.25">
      <c r="A30" s="2" t="s">
        <v>42</v>
      </c>
      <c r="B30" s="5" t="s">
        <v>43</v>
      </c>
      <c r="C30" s="9" t="s">
        <v>107</v>
      </c>
    </row>
    <row r="31" spans="1:13" x14ac:dyDescent="0.25">
      <c r="A31" s="2" t="s">
        <v>44</v>
      </c>
      <c r="B31" s="5" t="s">
        <v>45</v>
      </c>
      <c r="C31" s="9" t="s">
        <v>99</v>
      </c>
    </row>
    <row r="32" spans="1:13" x14ac:dyDescent="0.25">
      <c r="A32" s="2" t="s">
        <v>86</v>
      </c>
      <c r="B32" s="5" t="s">
        <v>54</v>
      </c>
      <c r="C32" s="9" t="s">
        <v>108</v>
      </c>
    </row>
    <row r="33" spans="1:63" x14ac:dyDescent="0.25">
      <c r="A33" s="2" t="s">
        <v>52</v>
      </c>
      <c r="B33" s="5" t="s">
        <v>53</v>
      </c>
      <c r="C33" s="9" t="s">
        <v>109</v>
      </c>
    </row>
    <row r="34" spans="1:63" x14ac:dyDescent="0.25">
      <c r="A34" s="2" t="s">
        <v>55</v>
      </c>
      <c r="B34" s="5" t="s">
        <v>56</v>
      </c>
      <c r="C34" s="9" t="str">
        <f>H42&amp;" &amp; "&amp;I42</f>
        <v>PUL-QC &amp; ME-MS81</v>
      </c>
      <c r="D34" s="27"/>
      <c r="E34" s="27"/>
    </row>
    <row r="35" spans="1:63" x14ac:dyDescent="0.25">
      <c r="A35" s="2" t="s">
        <v>57</v>
      </c>
      <c r="B35" s="5" t="s">
        <v>58</v>
      </c>
      <c r="C35" s="11" t="s">
        <v>212</v>
      </c>
    </row>
    <row r="36" spans="1:63" ht="13.5" x14ac:dyDescent="0.25">
      <c r="A36" s="2" t="s">
        <v>59</v>
      </c>
      <c r="B36" s="5" t="s">
        <v>97</v>
      </c>
      <c r="C36" s="11" t="s">
        <v>113</v>
      </c>
      <c r="H36" s="17"/>
      <c r="J36" s="11" t="s">
        <v>211</v>
      </c>
    </row>
    <row r="37" spans="1:63" x14ac:dyDescent="0.25">
      <c r="A37" s="2" t="s">
        <v>60</v>
      </c>
      <c r="B37" s="5" t="s">
        <v>63</v>
      </c>
      <c r="C37" s="11" t="s">
        <v>112</v>
      </c>
      <c r="F37" s="8"/>
      <c r="J37" s="11" t="s">
        <v>114</v>
      </c>
      <c r="K37" s="10" t="s">
        <v>116</v>
      </c>
    </row>
    <row r="38" spans="1:63" x14ac:dyDescent="0.25">
      <c r="A38" s="2" t="s">
        <v>61</v>
      </c>
      <c r="B38" s="5" t="s">
        <v>64</v>
      </c>
      <c r="C38" s="11" t="s">
        <v>110</v>
      </c>
      <c r="F38" s="8"/>
      <c r="J38" s="10" t="s">
        <v>115</v>
      </c>
    </row>
    <row r="39" spans="1:63" x14ac:dyDescent="0.25">
      <c r="A39" s="2" t="s">
        <v>62</v>
      </c>
      <c r="B39" s="5" t="s">
        <v>65</v>
      </c>
      <c r="C39" s="11" t="s">
        <v>111</v>
      </c>
      <c r="F39" s="8"/>
    </row>
    <row r="40" spans="1:63" ht="15" customHeight="1" x14ac:dyDescent="0.25">
      <c r="A40" s="2" t="s">
        <v>46</v>
      </c>
      <c r="B40" s="18" t="s">
        <v>93</v>
      </c>
      <c r="C40" s="11" t="s">
        <v>0</v>
      </c>
      <c r="D40" s="13" t="s">
        <v>94</v>
      </c>
      <c r="E40" s="13" t="s">
        <v>95</v>
      </c>
      <c r="F40" s="14" t="s">
        <v>54</v>
      </c>
      <c r="G40" s="3" t="s">
        <v>121</v>
      </c>
      <c r="H40" s="3" t="s">
        <v>122</v>
      </c>
      <c r="I40" s="3" t="s">
        <v>123</v>
      </c>
      <c r="J40" s="3" t="s">
        <v>124</v>
      </c>
      <c r="K40" s="3" t="s">
        <v>125</v>
      </c>
      <c r="L40" s="3" t="s">
        <v>126</v>
      </c>
      <c r="M40" s="3" t="s">
        <v>127</v>
      </c>
      <c r="N40" s="3" t="s">
        <v>128</v>
      </c>
      <c r="O40" s="3" t="s">
        <v>129</v>
      </c>
      <c r="P40" s="3" t="s">
        <v>130</v>
      </c>
      <c r="Q40" s="3" t="s">
        <v>131</v>
      </c>
      <c r="R40" s="3" t="s">
        <v>132</v>
      </c>
      <c r="S40" s="3" t="s">
        <v>133</v>
      </c>
      <c r="T40" s="3" t="s">
        <v>134</v>
      </c>
      <c r="U40" s="3" t="s">
        <v>135</v>
      </c>
      <c r="V40" s="3" t="s">
        <v>136</v>
      </c>
      <c r="W40" s="3" t="s">
        <v>137</v>
      </c>
      <c r="X40" s="3" t="s">
        <v>138</v>
      </c>
      <c r="Y40" s="3" t="s">
        <v>139</v>
      </c>
      <c r="Z40" s="3" t="s">
        <v>160</v>
      </c>
      <c r="AA40" s="3" t="s">
        <v>140</v>
      </c>
      <c r="AB40" s="3" t="s">
        <v>141</v>
      </c>
      <c r="AC40" s="3" t="s">
        <v>142</v>
      </c>
      <c r="AD40" s="3" t="s">
        <v>143</v>
      </c>
      <c r="AE40" s="3" t="s">
        <v>144</v>
      </c>
      <c r="AF40" s="3" t="s">
        <v>145</v>
      </c>
      <c r="AG40" s="3" t="s">
        <v>197</v>
      </c>
      <c r="AH40" s="3" t="s">
        <v>146</v>
      </c>
      <c r="AI40" s="3" t="s">
        <v>147</v>
      </c>
      <c r="AJ40" s="3" t="s">
        <v>148</v>
      </c>
      <c r="AK40" s="3" t="s">
        <v>149</v>
      </c>
      <c r="AL40" s="3" t="s">
        <v>150</v>
      </c>
      <c r="AM40" s="3" t="s">
        <v>151</v>
      </c>
      <c r="AN40" s="3" t="s">
        <v>152</v>
      </c>
      <c r="AO40" s="3" t="s">
        <v>153</v>
      </c>
      <c r="AP40" s="3" t="s">
        <v>154</v>
      </c>
      <c r="AQ40" s="3" t="s">
        <v>155</v>
      </c>
      <c r="AR40" s="3" t="s">
        <v>156</v>
      </c>
      <c r="AS40" s="3" t="s">
        <v>162</v>
      </c>
      <c r="AT40" s="3" t="s">
        <v>200</v>
      </c>
      <c r="AU40" s="3" t="s">
        <v>164</v>
      </c>
      <c r="AV40" s="3" t="s">
        <v>201</v>
      </c>
      <c r="AW40" s="3" t="s">
        <v>166</v>
      </c>
      <c r="AX40" s="3" t="s">
        <v>167</v>
      </c>
      <c r="AY40" s="3" t="s">
        <v>168</v>
      </c>
      <c r="AZ40" s="3" t="s">
        <v>169</v>
      </c>
      <c r="BA40" s="3" t="s">
        <v>171</v>
      </c>
      <c r="BB40" s="3" t="s">
        <v>173</v>
      </c>
      <c r="BC40" s="3" t="s">
        <v>202</v>
      </c>
      <c r="BD40" s="3" t="s">
        <v>176</v>
      </c>
      <c r="BE40" s="3" t="s">
        <v>203</v>
      </c>
      <c r="BF40" s="3" t="s">
        <v>177</v>
      </c>
      <c r="BG40" s="3" t="s">
        <v>204</v>
      </c>
      <c r="BH40" s="3" t="s">
        <v>179</v>
      </c>
      <c r="BI40" s="3" t="s">
        <v>205</v>
      </c>
      <c r="BJ40" s="3" t="s">
        <v>206</v>
      </c>
      <c r="BK40" s="3" t="s">
        <v>180</v>
      </c>
    </row>
    <row r="41" spans="1:63" ht="13" x14ac:dyDescent="0.25">
      <c r="A41" s="2" t="s">
        <v>47</v>
      </c>
      <c r="B41" s="5" t="s">
        <v>66</v>
      </c>
      <c r="D41" s="28" t="s">
        <v>73</v>
      </c>
      <c r="E41" s="28" t="s">
        <v>73</v>
      </c>
      <c r="F41" s="7" t="s">
        <v>210</v>
      </c>
      <c r="G41" s="3" t="s">
        <v>157</v>
      </c>
      <c r="H41" s="3" t="s">
        <v>158</v>
      </c>
      <c r="I41" s="3" t="s">
        <v>74</v>
      </c>
      <c r="J41" s="3" t="s">
        <v>74</v>
      </c>
      <c r="K41" s="3" t="s">
        <v>74</v>
      </c>
      <c r="L41" s="3" t="s">
        <v>74</v>
      </c>
      <c r="M41" s="3" t="s">
        <v>74</v>
      </c>
      <c r="N41" s="3" t="s">
        <v>74</v>
      </c>
      <c r="O41" s="3" t="s">
        <v>74</v>
      </c>
      <c r="P41" s="3" t="s">
        <v>74</v>
      </c>
      <c r="Q41" s="3" t="s">
        <v>74</v>
      </c>
      <c r="R41" s="3" t="s">
        <v>74</v>
      </c>
      <c r="S41" s="3" t="s">
        <v>74</v>
      </c>
      <c r="T41" s="3" t="s">
        <v>74</v>
      </c>
      <c r="U41" s="3" t="s">
        <v>74</v>
      </c>
      <c r="V41" s="3" t="s">
        <v>74</v>
      </c>
      <c r="W41" s="3" t="s">
        <v>74</v>
      </c>
      <c r="X41" s="3" t="s">
        <v>74</v>
      </c>
      <c r="Y41" s="3" t="s">
        <v>74</v>
      </c>
      <c r="Z41" s="3" t="s">
        <v>74</v>
      </c>
      <c r="AA41" s="3" t="s">
        <v>74</v>
      </c>
      <c r="AB41" s="3" t="s">
        <v>74</v>
      </c>
      <c r="AC41" s="3" t="s">
        <v>74</v>
      </c>
      <c r="AD41" s="3" t="s">
        <v>74</v>
      </c>
      <c r="AE41" s="3" t="s">
        <v>74</v>
      </c>
      <c r="AF41" s="3" t="s">
        <v>74</v>
      </c>
      <c r="AG41" s="3" t="s">
        <v>158</v>
      </c>
      <c r="AH41" s="3" t="s">
        <v>74</v>
      </c>
      <c r="AI41" s="3" t="s">
        <v>74</v>
      </c>
      <c r="AJ41" s="3" t="s">
        <v>74</v>
      </c>
      <c r="AK41" s="3" t="s">
        <v>74</v>
      </c>
      <c r="AL41" s="3" t="s">
        <v>74</v>
      </c>
      <c r="AM41" s="3" t="s">
        <v>74</v>
      </c>
      <c r="AN41" s="3" t="s">
        <v>74</v>
      </c>
      <c r="AO41" s="3" t="s">
        <v>74</v>
      </c>
      <c r="AP41" s="3" t="s">
        <v>74</v>
      </c>
      <c r="AQ41" s="3" t="s">
        <v>74</v>
      </c>
      <c r="AR41" s="3" t="s">
        <v>74</v>
      </c>
      <c r="AS41" s="3" t="s">
        <v>158</v>
      </c>
      <c r="AT41" s="3" t="s">
        <v>158</v>
      </c>
      <c r="AU41" s="3" t="s">
        <v>158</v>
      </c>
      <c r="AV41" s="3" t="s">
        <v>158</v>
      </c>
      <c r="AW41" s="3" t="s">
        <v>158</v>
      </c>
      <c r="AX41" s="3" t="s">
        <v>158</v>
      </c>
      <c r="AY41" s="3" t="s">
        <v>158</v>
      </c>
      <c r="AZ41" s="3" t="s">
        <v>158</v>
      </c>
      <c r="BA41" s="3" t="s">
        <v>158</v>
      </c>
      <c r="BB41" s="3" t="s">
        <v>158</v>
      </c>
      <c r="BC41" s="3" t="s">
        <v>158</v>
      </c>
      <c r="BD41" s="3" t="s">
        <v>158</v>
      </c>
      <c r="BE41" s="3" t="s">
        <v>158</v>
      </c>
      <c r="BF41" s="3" t="s">
        <v>158</v>
      </c>
      <c r="BG41" s="3" t="s">
        <v>158</v>
      </c>
      <c r="BH41" s="3" t="s">
        <v>158</v>
      </c>
      <c r="BI41" s="3" t="s">
        <v>158</v>
      </c>
      <c r="BJ41" s="3" t="s">
        <v>158</v>
      </c>
      <c r="BK41" s="3" t="s">
        <v>158</v>
      </c>
    </row>
    <row r="42" spans="1:63" ht="15" x14ac:dyDescent="0.5">
      <c r="A42" s="2" t="s">
        <v>67</v>
      </c>
      <c r="B42" s="5" t="s">
        <v>68</v>
      </c>
      <c r="C42" s="25"/>
      <c r="D42" s="27"/>
      <c r="G42" s="4" t="s">
        <v>117</v>
      </c>
      <c r="H42" s="4" t="s">
        <v>118</v>
      </c>
      <c r="I42" s="4" t="s">
        <v>119</v>
      </c>
      <c r="J42" s="4" t="s">
        <v>119</v>
      </c>
      <c r="K42" s="4" t="s">
        <v>119</v>
      </c>
      <c r="L42" s="4" t="s">
        <v>119</v>
      </c>
      <c r="M42" s="4" t="s">
        <v>119</v>
      </c>
      <c r="N42" s="4" t="s">
        <v>119</v>
      </c>
      <c r="O42" s="4" t="s">
        <v>119</v>
      </c>
      <c r="P42" s="4" t="s">
        <v>119</v>
      </c>
      <c r="Q42" s="4" t="s">
        <v>119</v>
      </c>
      <c r="R42" s="4" t="s">
        <v>119</v>
      </c>
      <c r="S42" s="4" t="s">
        <v>119</v>
      </c>
      <c r="T42" s="4" t="s">
        <v>119</v>
      </c>
      <c r="U42" s="4" t="s">
        <v>119</v>
      </c>
      <c r="V42" s="4" t="s">
        <v>119</v>
      </c>
      <c r="W42" s="4" t="s">
        <v>119</v>
      </c>
      <c r="X42" s="4" t="s">
        <v>119</v>
      </c>
      <c r="Y42" s="4" t="s">
        <v>119</v>
      </c>
      <c r="Z42" s="4" t="s">
        <v>119</v>
      </c>
      <c r="AA42" s="4" t="s">
        <v>119</v>
      </c>
      <c r="AB42" s="4" t="s">
        <v>119</v>
      </c>
      <c r="AC42" s="4" t="s">
        <v>119</v>
      </c>
      <c r="AD42" s="4" t="s">
        <v>119</v>
      </c>
      <c r="AE42" s="4" t="s">
        <v>119</v>
      </c>
      <c r="AF42" s="4" t="s">
        <v>119</v>
      </c>
      <c r="AG42" s="4" t="s">
        <v>119</v>
      </c>
      <c r="AH42" s="4" t="s">
        <v>119</v>
      </c>
      <c r="AI42" s="4" t="s">
        <v>119</v>
      </c>
      <c r="AJ42" s="4" t="s">
        <v>119</v>
      </c>
      <c r="AK42" s="4" t="s">
        <v>119</v>
      </c>
      <c r="AL42" s="4" t="s">
        <v>119</v>
      </c>
      <c r="AM42" s="4" t="s">
        <v>119</v>
      </c>
      <c r="AN42" s="4" t="s">
        <v>119</v>
      </c>
      <c r="AO42" s="4" t="s">
        <v>120</v>
      </c>
      <c r="AP42" s="4" t="s">
        <v>120</v>
      </c>
      <c r="AQ42" s="4" t="s">
        <v>120</v>
      </c>
      <c r="AR42" s="4" t="s">
        <v>120</v>
      </c>
      <c r="AS42" s="4" t="s">
        <v>198</v>
      </c>
      <c r="AT42" s="4" t="s">
        <v>198</v>
      </c>
      <c r="AU42" s="4" t="s">
        <v>198</v>
      </c>
      <c r="AV42" s="4" t="s">
        <v>198</v>
      </c>
      <c r="AW42" s="4" t="s">
        <v>198</v>
      </c>
      <c r="AX42" s="4" t="s">
        <v>198</v>
      </c>
      <c r="AY42" s="4" t="s">
        <v>198</v>
      </c>
      <c r="AZ42" s="4" t="s">
        <v>198</v>
      </c>
      <c r="BA42" s="4" t="s">
        <v>198</v>
      </c>
      <c r="BB42" s="4" t="s">
        <v>198</v>
      </c>
      <c r="BC42" s="4" t="s">
        <v>198</v>
      </c>
      <c r="BD42" s="4" t="s">
        <v>198</v>
      </c>
      <c r="BE42" s="4" t="s">
        <v>198</v>
      </c>
      <c r="BF42" s="4" t="s">
        <v>198</v>
      </c>
      <c r="BG42" s="4" t="s">
        <v>198</v>
      </c>
      <c r="BH42" s="4" t="s">
        <v>198</v>
      </c>
      <c r="BI42" s="4" t="s">
        <v>198</v>
      </c>
      <c r="BJ42" s="4" t="s">
        <v>198</v>
      </c>
      <c r="BK42" s="4" t="s">
        <v>199</v>
      </c>
    </row>
    <row r="43" spans="1:63" x14ac:dyDescent="0.25">
      <c r="A43" s="2" t="s">
        <v>69</v>
      </c>
      <c r="B43" s="5" t="s">
        <v>71</v>
      </c>
      <c r="D43" s="27" t="str">
        <f t="shared" ref="D43:D46" si="0">IF(A43="D",E43-1,"")</f>
        <v/>
      </c>
      <c r="E43" s="13" t="str">
        <f t="shared" ref="E43:E46" si="1">IF(A43="D",RIGHT(C43,2)*1,"")</f>
        <v/>
      </c>
      <c r="F43" s="6" t="str">
        <f t="shared" ref="F43:F46" si="2">IF(LEFT(C43,2)="DL",F$41,"")</f>
        <v/>
      </c>
      <c r="G43" s="20">
        <v>0.02</v>
      </c>
      <c r="H43" s="20"/>
      <c r="I43" s="20">
        <v>0.5</v>
      </c>
      <c r="J43" s="20">
        <v>0.1</v>
      </c>
      <c r="K43" s="20">
        <v>5</v>
      </c>
      <c r="L43" s="20">
        <v>0.01</v>
      </c>
      <c r="M43" s="20">
        <v>0.05</v>
      </c>
      <c r="N43" s="20">
        <v>0.03</v>
      </c>
      <c r="O43" s="20">
        <v>0.02</v>
      </c>
      <c r="P43" s="20">
        <v>0.1</v>
      </c>
      <c r="Q43" s="20">
        <v>0.05</v>
      </c>
      <c r="R43" s="20">
        <v>0.05</v>
      </c>
      <c r="S43" s="20">
        <v>0.01</v>
      </c>
      <c r="T43" s="20">
        <v>0.1</v>
      </c>
      <c r="U43" s="20">
        <v>0.01</v>
      </c>
      <c r="V43" s="20">
        <v>0.05</v>
      </c>
      <c r="W43" s="20">
        <v>0.1</v>
      </c>
      <c r="X43" s="20">
        <v>0.02</v>
      </c>
      <c r="Y43" s="20">
        <v>0.2</v>
      </c>
      <c r="Z43" s="20">
        <v>0.5</v>
      </c>
      <c r="AA43" s="20">
        <v>0.03</v>
      </c>
      <c r="AB43" s="20">
        <v>0.5</v>
      </c>
      <c r="AC43" s="20">
        <v>0.1</v>
      </c>
      <c r="AD43" s="20">
        <v>0.1</v>
      </c>
      <c r="AE43" s="20">
        <v>0.01</v>
      </c>
      <c r="AF43" s="20">
        <v>0.05</v>
      </c>
      <c r="AG43" s="21">
        <v>1E-4</v>
      </c>
      <c r="AH43" s="20">
        <v>0.01</v>
      </c>
      <c r="AI43" s="20">
        <v>0.05</v>
      </c>
      <c r="AJ43" s="20">
        <v>5</v>
      </c>
      <c r="AK43" s="20">
        <v>0.5</v>
      </c>
      <c r="AL43" s="20">
        <v>0.1</v>
      </c>
      <c r="AM43" s="20">
        <v>0.03</v>
      </c>
      <c r="AN43" s="20">
        <v>1</v>
      </c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</row>
    <row r="44" spans="1:63" ht="13" x14ac:dyDescent="0.25">
      <c r="A44" s="2" t="s">
        <v>75</v>
      </c>
      <c r="B44" s="5" t="s">
        <v>77</v>
      </c>
      <c r="D44" s="27" t="str">
        <f t="shared" si="0"/>
        <v/>
      </c>
      <c r="E44" s="13" t="str">
        <f t="shared" si="1"/>
        <v/>
      </c>
      <c r="F44" s="6" t="str">
        <f t="shared" si="2"/>
        <v/>
      </c>
      <c r="G44" s="22"/>
      <c r="H44" s="23"/>
      <c r="I44" s="23"/>
    </row>
    <row r="45" spans="1:63" ht="13" x14ac:dyDescent="0.25">
      <c r="A45" s="2" t="s">
        <v>70</v>
      </c>
      <c r="B45" s="5" t="s">
        <v>72</v>
      </c>
      <c r="D45" s="27" t="str">
        <f t="shared" si="0"/>
        <v/>
      </c>
      <c r="E45" s="13" t="str">
        <f t="shared" si="1"/>
        <v/>
      </c>
      <c r="F45" s="6" t="str">
        <f t="shared" si="2"/>
        <v/>
      </c>
      <c r="G45" s="22"/>
      <c r="H45" s="23" t="s">
        <v>238</v>
      </c>
      <c r="I45" s="65" t="str">
        <f>IF(I47=I40,"ok","err")</f>
        <v>ok</v>
      </c>
      <c r="J45" s="65" t="str">
        <f t="shared" ref="J45:AN45" si="3">IF(J47=J40,"ok","err")</f>
        <v>ok</v>
      </c>
      <c r="K45" s="65" t="str">
        <f t="shared" si="3"/>
        <v>ok</v>
      </c>
      <c r="L45" s="65" t="str">
        <f t="shared" si="3"/>
        <v>ok</v>
      </c>
      <c r="M45" s="65" t="str">
        <f t="shared" si="3"/>
        <v>ok</v>
      </c>
      <c r="N45" s="65" t="str">
        <f t="shared" si="3"/>
        <v>ok</v>
      </c>
      <c r="O45" s="65" t="str">
        <f t="shared" si="3"/>
        <v>ok</v>
      </c>
      <c r="P45" s="65" t="str">
        <f t="shared" si="3"/>
        <v>ok</v>
      </c>
      <c r="Q45" s="65" t="str">
        <f t="shared" si="3"/>
        <v>ok</v>
      </c>
      <c r="R45" s="65" t="str">
        <f t="shared" si="3"/>
        <v>ok</v>
      </c>
      <c r="S45" s="65" t="str">
        <f t="shared" si="3"/>
        <v>ok</v>
      </c>
      <c r="T45" s="65" t="str">
        <f t="shared" si="3"/>
        <v>ok</v>
      </c>
      <c r="U45" s="65" t="str">
        <f t="shared" si="3"/>
        <v>ok</v>
      </c>
      <c r="V45" s="65" t="str">
        <f t="shared" si="3"/>
        <v>ok</v>
      </c>
      <c r="W45" s="65" t="str">
        <f t="shared" si="3"/>
        <v>ok</v>
      </c>
      <c r="X45" s="65" t="str">
        <f t="shared" si="3"/>
        <v>ok</v>
      </c>
      <c r="Y45" s="65" t="str">
        <f t="shared" si="3"/>
        <v>ok</v>
      </c>
      <c r="Z45" s="65" t="str">
        <f t="shared" si="3"/>
        <v>ok</v>
      </c>
      <c r="AA45" s="65" t="str">
        <f t="shared" si="3"/>
        <v>ok</v>
      </c>
      <c r="AB45" s="65" t="str">
        <f t="shared" si="3"/>
        <v>ok</v>
      </c>
      <c r="AC45" s="65" t="str">
        <f t="shared" si="3"/>
        <v>ok</v>
      </c>
      <c r="AD45" s="65" t="str">
        <f t="shared" si="3"/>
        <v>ok</v>
      </c>
      <c r="AE45" s="65" t="str">
        <f t="shared" si="3"/>
        <v>ok</v>
      </c>
      <c r="AF45" s="65" t="str">
        <f t="shared" si="3"/>
        <v>ok</v>
      </c>
      <c r="AG45" s="65" t="str">
        <f t="shared" si="3"/>
        <v>ok</v>
      </c>
      <c r="AH45" s="65" t="str">
        <f t="shared" si="3"/>
        <v>ok</v>
      </c>
      <c r="AI45" s="65" t="str">
        <f t="shared" si="3"/>
        <v>ok</v>
      </c>
      <c r="AJ45" s="65" t="str">
        <f t="shared" si="3"/>
        <v>ok</v>
      </c>
      <c r="AK45" s="65" t="str">
        <f t="shared" si="3"/>
        <v>ok</v>
      </c>
      <c r="AL45" s="65" t="str">
        <f t="shared" si="3"/>
        <v>ok</v>
      </c>
      <c r="AM45" s="65" t="str">
        <f t="shared" si="3"/>
        <v>ok</v>
      </c>
      <c r="AN45" s="65" t="str">
        <f t="shared" si="3"/>
        <v>ok</v>
      </c>
    </row>
    <row r="46" spans="1:63" ht="15" x14ac:dyDescent="0.5">
      <c r="A46" s="2" t="s">
        <v>76</v>
      </c>
      <c r="B46" s="26" t="s">
        <v>214</v>
      </c>
      <c r="C46" s="5" t="s">
        <v>64</v>
      </c>
      <c r="D46" s="27" t="str">
        <f t="shared" si="0"/>
        <v/>
      </c>
      <c r="E46" s="13" t="str">
        <f t="shared" si="1"/>
        <v/>
      </c>
      <c r="F46" s="6" t="str">
        <f t="shared" si="2"/>
        <v/>
      </c>
      <c r="G46" s="13" t="s">
        <v>213</v>
      </c>
      <c r="H46" s="13" t="s">
        <v>213</v>
      </c>
      <c r="I46" s="13" t="s">
        <v>213</v>
      </c>
      <c r="J46" s="13" t="s">
        <v>213</v>
      </c>
      <c r="K46" s="13" t="s">
        <v>213</v>
      </c>
      <c r="L46" s="13" t="s">
        <v>213</v>
      </c>
      <c r="M46" s="13" t="s">
        <v>213</v>
      </c>
      <c r="N46" s="13" t="s">
        <v>213</v>
      </c>
      <c r="O46" s="13" t="s">
        <v>213</v>
      </c>
      <c r="P46" s="13" t="s">
        <v>213</v>
      </c>
      <c r="Q46" s="13" t="s">
        <v>213</v>
      </c>
      <c r="R46" s="13" t="s">
        <v>213</v>
      </c>
      <c r="S46" s="13" t="s">
        <v>213</v>
      </c>
      <c r="T46" s="13" t="s">
        <v>213</v>
      </c>
      <c r="U46" s="13" t="s">
        <v>213</v>
      </c>
      <c r="V46" s="13" t="s">
        <v>213</v>
      </c>
      <c r="W46" s="13" t="s">
        <v>213</v>
      </c>
      <c r="X46" s="13" t="s">
        <v>213</v>
      </c>
      <c r="Y46" s="13" t="s">
        <v>213</v>
      </c>
      <c r="Z46" s="13" t="s">
        <v>213</v>
      </c>
      <c r="AA46" s="13" t="s">
        <v>213</v>
      </c>
      <c r="AB46" s="13" t="s">
        <v>213</v>
      </c>
      <c r="AC46" s="13" t="s">
        <v>213</v>
      </c>
      <c r="AD46" s="13" t="s">
        <v>213</v>
      </c>
      <c r="AE46" s="13" t="s">
        <v>213</v>
      </c>
      <c r="AF46" s="13" t="s">
        <v>213</v>
      </c>
      <c r="AG46" s="13" t="s">
        <v>213</v>
      </c>
      <c r="AH46" s="13" t="s">
        <v>213</v>
      </c>
      <c r="AI46" s="13" t="s">
        <v>213</v>
      </c>
      <c r="AJ46" s="13" t="s">
        <v>213</v>
      </c>
      <c r="AK46" s="13" t="s">
        <v>213</v>
      </c>
      <c r="AL46" s="13" t="s">
        <v>213</v>
      </c>
      <c r="AM46" s="13" t="s">
        <v>213</v>
      </c>
      <c r="AN46" s="13" t="s">
        <v>213</v>
      </c>
      <c r="AO46" s="13" t="s">
        <v>213</v>
      </c>
      <c r="AP46" s="13" t="s">
        <v>213</v>
      </c>
      <c r="AQ46" s="13" t="s">
        <v>213</v>
      </c>
      <c r="AR46" s="13" t="s">
        <v>213</v>
      </c>
      <c r="AS46" s="13" t="s">
        <v>213</v>
      </c>
      <c r="AT46" s="13" t="s">
        <v>213</v>
      </c>
      <c r="AU46" s="13" t="s">
        <v>213</v>
      </c>
      <c r="AV46" s="13" t="s">
        <v>213</v>
      </c>
      <c r="AW46" s="13" t="s">
        <v>213</v>
      </c>
      <c r="AX46" s="13" t="s">
        <v>213</v>
      </c>
      <c r="AY46" s="13" t="s">
        <v>213</v>
      </c>
      <c r="AZ46" s="13" t="s">
        <v>213</v>
      </c>
      <c r="BA46" s="13" t="s">
        <v>213</v>
      </c>
      <c r="BB46" s="13" t="s">
        <v>213</v>
      </c>
      <c r="BC46" s="13" t="s">
        <v>213</v>
      </c>
      <c r="BD46" s="13" t="s">
        <v>213</v>
      </c>
      <c r="BE46" s="13" t="s">
        <v>213</v>
      </c>
      <c r="BF46" s="13" t="s">
        <v>213</v>
      </c>
      <c r="BG46" s="13" t="s">
        <v>213</v>
      </c>
      <c r="BH46" s="13" t="s">
        <v>213</v>
      </c>
      <c r="BI46" s="13" t="s">
        <v>213</v>
      </c>
      <c r="BJ46" s="13" t="s">
        <v>213</v>
      </c>
      <c r="BK46" s="13" t="s">
        <v>213</v>
      </c>
    </row>
    <row r="47" spans="1:63" ht="15" x14ac:dyDescent="0.5">
      <c r="A47" s="2"/>
      <c r="B47" s="26"/>
      <c r="C47" s="5"/>
      <c r="D47" s="27"/>
      <c r="G47" s="13"/>
      <c r="H47" s="13"/>
      <c r="I47" s="13" t="str">
        <f>'ABx data sorted by hole'!L3</f>
        <v>Ba</v>
      </c>
      <c r="J47" s="13" t="str">
        <f>'ABx data sorted by hole'!Q3</f>
        <v>Ce</v>
      </c>
      <c r="K47" s="13" t="str">
        <f>'ABx data sorted by hole'!T3</f>
        <v>Cr</v>
      </c>
      <c r="L47" s="13" t="str">
        <f>'ABx data sorted by hole'!U3</f>
        <v>Cs</v>
      </c>
      <c r="M47" s="13" t="str">
        <f>'ABx data sorted by hole'!W3</f>
        <v>Dy</v>
      </c>
      <c r="N47" s="13" t="str">
        <f>'ABx data sorted by hole'!X3</f>
        <v>Er</v>
      </c>
      <c r="O47" s="13" t="str">
        <f>'ABx data sorted by hole'!Y3</f>
        <v>Eu</v>
      </c>
      <c r="P47" s="13" t="str">
        <f>'ABx data sorted by hole'!AB3</f>
        <v>Ga</v>
      </c>
      <c r="Q47" s="13" t="str">
        <f>'ABx data sorted by hole'!AC3</f>
        <v>Gd</v>
      </c>
      <c r="R47" s="13" t="str">
        <f>'ABx data sorted by hole'!AE3</f>
        <v>Hf</v>
      </c>
      <c r="S47" s="13" t="str">
        <f>'ABx data sorted by hole'!AG3</f>
        <v>Ho</v>
      </c>
      <c r="T47" s="13" t="str">
        <f>'ABx data sorted by hole'!AJ3</f>
        <v>La</v>
      </c>
      <c r="U47" s="13" t="str">
        <f>'ABx data sorted by hole'!AL3</f>
        <v>Lu</v>
      </c>
      <c r="V47" s="13" t="str">
        <f>'ABx data sorted by hole'!AR3</f>
        <v>Nb</v>
      </c>
      <c r="W47" s="13" t="str">
        <f>'ABx data sorted by hole'!AS3</f>
        <v>Nd</v>
      </c>
      <c r="X47" s="13" t="str">
        <f>'ABx data sorted by hole'!AX3</f>
        <v>Pr</v>
      </c>
      <c r="Y47" s="13" t="str">
        <f>'ABx data sorted by hole'!AZ3</f>
        <v>Rb</v>
      </c>
      <c r="Z47" s="13" t="str">
        <f>'ABx data sorted by hole'!BD3</f>
        <v>Sc</v>
      </c>
      <c r="AA47" s="13" t="str">
        <f>'ABx data sorted by hole'!BF3</f>
        <v>Sm</v>
      </c>
      <c r="AB47" s="13" t="str">
        <f>'ABx data sorted by hole'!BG3</f>
        <v>Sn</v>
      </c>
      <c r="AC47" s="13" t="str">
        <f>'ABx data sorted by hole'!BH3</f>
        <v>Sr</v>
      </c>
      <c r="AD47" s="13" t="str">
        <f>'ABx data sorted by hole'!BI3</f>
        <v>Ta</v>
      </c>
      <c r="AE47" s="13" t="str">
        <f>'ABx data sorted by hole'!BJ3</f>
        <v>Tb</v>
      </c>
      <c r="AF47" s="13" t="str">
        <f>'ABx data sorted by hole'!BM3</f>
        <v>Th</v>
      </c>
      <c r="AG47" s="13" t="str">
        <f>'ABx data sorted by hole'!BN3</f>
        <v>Ti</v>
      </c>
      <c r="AH47" s="13" t="str">
        <f>'ABx data sorted by hole'!BP3</f>
        <v>Tm</v>
      </c>
      <c r="AI47" s="13" t="str">
        <f>'ABx data sorted by hole'!BQ3</f>
        <v>U</v>
      </c>
      <c r="AJ47" s="13" t="str">
        <f>'ABx data sorted by hole'!BT3</f>
        <v>V</v>
      </c>
      <c r="AK47" s="13" t="str">
        <f>'ABx data sorted by hole'!BU3</f>
        <v>W</v>
      </c>
      <c r="AL47" s="13" t="str">
        <f>'ABx data sorted by hole'!BV3</f>
        <v>Y</v>
      </c>
      <c r="AM47" s="13" t="str">
        <f>'ABx data sorted by hole'!BW3</f>
        <v>Yb</v>
      </c>
      <c r="AN47" s="13" t="str">
        <f>'ABx data sorted by hole'!BY3</f>
        <v>Zr</v>
      </c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</row>
    <row r="48" spans="1:63" ht="15" x14ac:dyDescent="0.5">
      <c r="A48" s="24" t="str">
        <f>IF(LEFT(C48,2)="DL","D",IF(COUNT(#REF!)&gt;0,"R","B"))</f>
        <v>B</v>
      </c>
      <c r="B48" s="64" t="str">
        <f>IF(A48="D",LEFT(C48,5),IF(A48="R","Redacted - assays from different tenement or activity",""))</f>
        <v/>
      </c>
      <c r="C48" s="25" t="s">
        <v>215</v>
      </c>
      <c r="D48" s="29" t="str">
        <f t="shared" ref="D48" si="4">IF(A48="D",E48-1,"")</f>
        <v/>
      </c>
      <c r="E48" s="30" t="str">
        <f t="shared" ref="E48" si="5">IF(A48="D",RIGHT(C48,2)*1,"")</f>
        <v/>
      </c>
      <c r="F48" s="31" t="str">
        <f>IF(A48="D",F$41,"")</f>
        <v/>
      </c>
      <c r="G48" s="13"/>
      <c r="H48" s="13"/>
      <c r="I48" s="31" t="str">
        <f>'ABx data sorted by hole'!L4</f>
        <v>ppm</v>
      </c>
      <c r="J48" s="31" t="str">
        <f>'ABx data sorted by hole'!Q4</f>
        <v>ppm</v>
      </c>
      <c r="K48" s="31" t="str">
        <f>'ABx data sorted by hole'!T4</f>
        <v>ppm</v>
      </c>
      <c r="L48" s="31" t="str">
        <f>'ABx data sorted by hole'!U4</f>
        <v>ppm</v>
      </c>
      <c r="M48" s="31" t="str">
        <f>'ABx data sorted by hole'!W4</f>
        <v>ppm</v>
      </c>
      <c r="N48" s="31" t="str">
        <f>'ABx data sorted by hole'!X4</f>
        <v>ppm</v>
      </c>
      <c r="O48" s="31" t="str">
        <f>'ABx data sorted by hole'!Y4</f>
        <v>ppm</v>
      </c>
      <c r="P48" s="31" t="str">
        <f>'ABx data sorted by hole'!AB4</f>
        <v>ppm</v>
      </c>
      <c r="Q48" s="31" t="str">
        <f>'ABx data sorted by hole'!AC4</f>
        <v>ppm</v>
      </c>
      <c r="R48" s="31" t="str">
        <f>'ABx data sorted by hole'!AE4</f>
        <v>ppm</v>
      </c>
      <c r="S48" s="31" t="str">
        <f>'ABx data sorted by hole'!AG4</f>
        <v>ppm</v>
      </c>
      <c r="T48" s="31" t="str">
        <f>'ABx data sorted by hole'!AJ4</f>
        <v>ppm</v>
      </c>
      <c r="U48" s="31" t="str">
        <f>'ABx data sorted by hole'!AL4</f>
        <v>ppm</v>
      </c>
      <c r="V48" s="31" t="str">
        <f>'ABx data sorted by hole'!AR4</f>
        <v>ppm</v>
      </c>
      <c r="W48" s="31" t="str">
        <f>'ABx data sorted by hole'!AS4</f>
        <v>ppm</v>
      </c>
      <c r="X48" s="31" t="str">
        <f>'ABx data sorted by hole'!AX4</f>
        <v>ppm</v>
      </c>
      <c r="Y48" s="31" t="str">
        <f>'ABx data sorted by hole'!AZ4</f>
        <v>ppm</v>
      </c>
      <c r="Z48" s="31" t="str">
        <f>'ABx data sorted by hole'!BD4</f>
        <v>ppm</v>
      </c>
      <c r="AA48" s="31" t="str">
        <f>'ABx data sorted by hole'!BF4</f>
        <v>ppm</v>
      </c>
      <c r="AB48" s="31" t="str">
        <f>'ABx data sorted by hole'!BG4</f>
        <v>ppm</v>
      </c>
      <c r="AC48" s="31" t="str">
        <f>'ABx data sorted by hole'!BH4</f>
        <v>ppm</v>
      </c>
      <c r="AD48" s="31" t="str">
        <f>'ABx data sorted by hole'!BI4</f>
        <v>ppm</v>
      </c>
      <c r="AE48" s="31" t="str">
        <f>'ABx data sorted by hole'!BJ4</f>
        <v>ppm</v>
      </c>
      <c r="AF48" s="31" t="str">
        <f>'ABx data sorted by hole'!BM4</f>
        <v>ppm</v>
      </c>
      <c r="AG48" s="31" t="str">
        <f>'ABx data sorted by hole'!BN4</f>
        <v>ppm</v>
      </c>
      <c r="AH48" s="31" t="str">
        <f>'ABx data sorted by hole'!BP4</f>
        <v>ppm</v>
      </c>
      <c r="AI48" s="31" t="str">
        <f>'ABx data sorted by hole'!BQ4</f>
        <v>ppm</v>
      </c>
      <c r="AJ48" s="31" t="str">
        <f>'ABx data sorted by hole'!BT4</f>
        <v>ppm</v>
      </c>
      <c r="AK48" s="31" t="str">
        <f>'ABx data sorted by hole'!BU4</f>
        <v>ppm</v>
      </c>
      <c r="AL48" s="31" t="str">
        <f>'ABx data sorted by hole'!BV4</f>
        <v>ppm</v>
      </c>
      <c r="AM48" s="31" t="str">
        <f>'ABx data sorted by hole'!BW4</f>
        <v>ppm</v>
      </c>
      <c r="AN48" s="31" t="str">
        <f>'ABx data sorted by hole'!BY4</f>
        <v>ppm</v>
      </c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</row>
    <row r="49" spans="1:40" x14ac:dyDescent="0.25">
      <c r="A49" s="11" t="s">
        <v>216</v>
      </c>
      <c r="B49" s="10" t="str">
        <f t="shared" ref="B49:B112" si="6">IF(A49="D",LEFT(C49,5),IF(A49="R","Redacted - assays from different tenement or activity",""))</f>
        <v>DL614</v>
      </c>
      <c r="C49" s="63" t="s">
        <v>240</v>
      </c>
      <c r="D49" s="27">
        <f t="shared" ref="D49:D112" si="7">IF(A49="D",E49-1,"")</f>
        <v>0</v>
      </c>
      <c r="E49" s="13">
        <f t="shared" ref="E49:E112" si="8">IF(A49="D",RIGHT(C49,2)*1,"")</f>
        <v>1</v>
      </c>
      <c r="F49" s="6" t="str">
        <f t="shared" ref="F49:F112" si="9">IF(A49="D",F$41,"")</f>
        <v>RC chips Clay &amp; Rock</v>
      </c>
      <c r="G49" s="54" t="s">
        <v>227</v>
      </c>
      <c r="H49" s="54" t="s">
        <v>227</v>
      </c>
      <c r="I49" s="63">
        <f>'ABx data sorted by hole'!L5</f>
        <v>270</v>
      </c>
      <c r="J49" s="63">
        <f>'ABx data sorted by hole'!Q5</f>
        <v>32.4</v>
      </c>
      <c r="K49" s="63">
        <f>'ABx data sorted by hole'!T5</f>
        <v>183</v>
      </c>
      <c r="L49" s="63">
        <f>'ABx data sorted by hole'!U5</f>
        <v>2.65</v>
      </c>
      <c r="M49" s="63">
        <f>'ABx data sorted by hole'!W5</f>
        <v>7.09</v>
      </c>
      <c r="N49" s="63">
        <f>'ABx data sorted by hole'!X5</f>
        <v>4.1100000000000003</v>
      </c>
      <c r="O49" s="63">
        <f>'ABx data sorted by hole'!Y5</f>
        <v>1.3</v>
      </c>
      <c r="P49" s="63">
        <f>'ABx data sorted by hole'!AB5</f>
        <v>25.7</v>
      </c>
      <c r="Q49" s="63">
        <f>'ABx data sorted by hole'!AC5</f>
        <v>6.45</v>
      </c>
      <c r="R49" s="63">
        <f>'ABx data sorted by hole'!AE5</f>
        <v>4.74</v>
      </c>
      <c r="S49" s="63">
        <f>'ABx data sorted by hole'!AG5</f>
        <v>1.32</v>
      </c>
      <c r="T49" s="63">
        <f>'ABx data sorted by hole'!AJ5</f>
        <v>28</v>
      </c>
      <c r="U49" s="63">
        <f>'ABx data sorted by hole'!AL5</f>
        <v>0.63</v>
      </c>
      <c r="V49" s="63">
        <f>'ABx data sorted by hole'!AR5</f>
        <v>8.18</v>
      </c>
      <c r="W49" s="63">
        <f>'ABx data sorted by hole'!AS5</f>
        <v>27.9</v>
      </c>
      <c r="X49" s="63">
        <f>'ABx data sorted by hole'!AX5</f>
        <v>6.83</v>
      </c>
      <c r="Y49" s="63">
        <f>'ABx data sorted by hole'!AZ5</f>
        <v>30.5</v>
      </c>
      <c r="Z49" s="63">
        <f>'ABx data sorted by hole'!BD5</f>
        <v>90</v>
      </c>
      <c r="AA49" s="63">
        <f>'ABx data sorted by hole'!BF5</f>
        <v>5.93</v>
      </c>
      <c r="AB49" s="63">
        <f>'ABx data sorted by hole'!BG5</f>
        <v>1.6</v>
      </c>
      <c r="AC49" s="63">
        <f>'ABx data sorted by hole'!BH5</f>
        <v>25.3</v>
      </c>
      <c r="AD49" s="63">
        <f>'ABx data sorted by hole'!BI5</f>
        <v>0.6</v>
      </c>
      <c r="AE49" s="63">
        <f>'ABx data sorted by hole'!BJ5</f>
        <v>1.0900000000000001</v>
      </c>
      <c r="AF49" s="63">
        <f>'ABx data sorted by hole'!BM5</f>
        <v>6.62</v>
      </c>
      <c r="AG49" s="63">
        <f>'ABx data sorted by hole'!BN5</f>
        <v>0.65</v>
      </c>
      <c r="AH49" s="63">
        <f>'ABx data sorted by hole'!BP5</f>
        <v>0.6</v>
      </c>
      <c r="AI49" s="63">
        <f>'ABx data sorted by hole'!BQ5</f>
        <v>1.76</v>
      </c>
      <c r="AJ49" s="63">
        <f>'ABx data sorted by hole'!BT5</f>
        <v>388</v>
      </c>
      <c r="AK49" s="63">
        <f>'ABx data sorted by hole'!BU5</f>
        <v>3.7</v>
      </c>
      <c r="AL49" s="63">
        <f>'ABx data sorted by hole'!BV5</f>
        <v>33.1</v>
      </c>
      <c r="AM49" s="63">
        <f>'ABx data sorted by hole'!BW5</f>
        <v>3.79</v>
      </c>
      <c r="AN49" s="63">
        <f>'ABx data sorted by hole'!BY5</f>
        <v>174</v>
      </c>
    </row>
    <row r="50" spans="1:40" x14ac:dyDescent="0.25">
      <c r="A50" s="11" t="s">
        <v>216</v>
      </c>
      <c r="B50" s="10" t="str">
        <f t="shared" si="6"/>
        <v>DL614</v>
      </c>
      <c r="C50" s="63" t="s">
        <v>241</v>
      </c>
      <c r="D50" s="27">
        <f t="shared" si="7"/>
        <v>1</v>
      </c>
      <c r="E50" s="13">
        <f t="shared" si="8"/>
        <v>2</v>
      </c>
      <c r="F50" s="6" t="str">
        <f t="shared" si="9"/>
        <v>RC chips Clay &amp; Rock</v>
      </c>
      <c r="G50" s="54" t="s">
        <v>227</v>
      </c>
      <c r="H50" s="54" t="s">
        <v>227</v>
      </c>
      <c r="I50" s="63">
        <f>'ABx data sorted by hole'!L6</f>
        <v>284</v>
      </c>
      <c r="J50" s="63">
        <f>'ABx data sorted by hole'!Q6</f>
        <v>188.5</v>
      </c>
      <c r="K50" s="63">
        <f>'ABx data sorted by hole'!T6</f>
        <v>128</v>
      </c>
      <c r="L50" s="63">
        <f>'ABx data sorted by hole'!U6</f>
        <v>1.52</v>
      </c>
      <c r="M50" s="63">
        <f>'ABx data sorted by hole'!W6</f>
        <v>11.25</v>
      </c>
      <c r="N50" s="63">
        <f>'ABx data sorted by hole'!X6</f>
        <v>7.89</v>
      </c>
      <c r="O50" s="63">
        <f>'ABx data sorted by hole'!Y6</f>
        <v>3.03</v>
      </c>
      <c r="P50" s="63">
        <f>'ABx data sorted by hole'!AB6</f>
        <v>25.6</v>
      </c>
      <c r="Q50" s="63">
        <f>'ABx data sorted by hole'!AC6</f>
        <v>11.55</v>
      </c>
      <c r="R50" s="63">
        <f>'ABx data sorted by hole'!AE6</f>
        <v>3.75</v>
      </c>
      <c r="S50" s="63">
        <f>'ABx data sorted by hole'!AG6</f>
        <v>2.35</v>
      </c>
      <c r="T50" s="63">
        <f>'ABx data sorted by hole'!AJ6</f>
        <v>58</v>
      </c>
      <c r="U50" s="63">
        <f>'ABx data sorted by hole'!AL6</f>
        <v>1.06</v>
      </c>
      <c r="V50" s="63">
        <f>'ABx data sorted by hole'!AR6</f>
        <v>6.63</v>
      </c>
      <c r="W50" s="63">
        <f>'ABx data sorted by hole'!AS6</f>
        <v>53</v>
      </c>
      <c r="X50" s="63">
        <f>'ABx data sorted by hole'!AX6</f>
        <v>13.85</v>
      </c>
      <c r="Y50" s="63">
        <f>'ABx data sorted by hole'!AZ6</f>
        <v>20.2</v>
      </c>
      <c r="Z50" s="63">
        <f>'ABx data sorted by hole'!BD6</f>
        <v>71.099999999999994</v>
      </c>
      <c r="AA50" s="63">
        <f>'ABx data sorted by hole'!BF6</f>
        <v>9.5</v>
      </c>
      <c r="AB50" s="63">
        <f>'ABx data sorted by hole'!BG6</f>
        <v>1.4</v>
      </c>
      <c r="AC50" s="63">
        <f>'ABx data sorted by hole'!BH6</f>
        <v>28.1</v>
      </c>
      <c r="AD50" s="63">
        <f>'ABx data sorted by hole'!BI6</f>
        <v>0.5</v>
      </c>
      <c r="AE50" s="63">
        <f>'ABx data sorted by hole'!BJ6</f>
        <v>2.0299999999999998</v>
      </c>
      <c r="AF50" s="63">
        <f>'ABx data sorted by hole'!BM6</f>
        <v>5.49</v>
      </c>
      <c r="AG50" s="63">
        <f>'ABx data sorted by hole'!BN6</f>
        <v>0.53</v>
      </c>
      <c r="AH50" s="63">
        <f>'ABx data sorted by hole'!BP6</f>
        <v>1.1200000000000001</v>
      </c>
      <c r="AI50" s="63">
        <f>'ABx data sorted by hole'!BQ6</f>
        <v>1.51</v>
      </c>
      <c r="AJ50" s="63">
        <f>'ABx data sorted by hole'!BT6</f>
        <v>259</v>
      </c>
      <c r="AK50" s="63">
        <f>'ABx data sorted by hole'!BU6</f>
        <v>1.7</v>
      </c>
      <c r="AL50" s="63">
        <f>'ABx data sorted by hole'!BV6</f>
        <v>75.3</v>
      </c>
      <c r="AM50" s="63">
        <f>'ABx data sorted by hole'!BW6</f>
        <v>7.1</v>
      </c>
      <c r="AN50" s="63">
        <f>'ABx data sorted by hole'!BY6</f>
        <v>143</v>
      </c>
    </row>
    <row r="51" spans="1:40" x14ac:dyDescent="0.25">
      <c r="A51" s="11" t="s">
        <v>216</v>
      </c>
      <c r="B51" s="10" t="str">
        <f t="shared" si="6"/>
        <v>DL614</v>
      </c>
      <c r="C51" s="63" t="s">
        <v>242</v>
      </c>
      <c r="D51" s="27">
        <f t="shared" si="7"/>
        <v>2</v>
      </c>
      <c r="E51" s="13">
        <f t="shared" si="8"/>
        <v>3</v>
      </c>
      <c r="F51" s="6" t="str">
        <f t="shared" si="9"/>
        <v>RC chips Clay &amp; Rock</v>
      </c>
      <c r="G51" s="54" t="s">
        <v>227</v>
      </c>
      <c r="H51" s="54" t="s">
        <v>227</v>
      </c>
      <c r="I51" s="63">
        <f>'ABx data sorted by hole'!L7</f>
        <v>750</v>
      </c>
      <c r="J51" s="63">
        <f>'ABx data sorted by hole'!Q7</f>
        <v>318</v>
      </c>
      <c r="K51" s="63">
        <f>'ABx data sorted by hole'!T7</f>
        <v>115</v>
      </c>
      <c r="L51" s="63">
        <f>'ABx data sorted by hole'!U7</f>
        <v>2.69</v>
      </c>
      <c r="M51" s="63">
        <f>'ABx data sorted by hole'!W7</f>
        <v>13</v>
      </c>
      <c r="N51" s="63">
        <f>'ABx data sorted by hole'!X7</f>
        <v>8.31</v>
      </c>
      <c r="O51" s="63">
        <f>'ABx data sorted by hole'!Y7</f>
        <v>3.8</v>
      </c>
      <c r="P51" s="63">
        <f>'ABx data sorted by hole'!AB7</f>
        <v>24.4</v>
      </c>
      <c r="Q51" s="63">
        <f>'ABx data sorted by hole'!AC7</f>
        <v>13.1</v>
      </c>
      <c r="R51" s="63">
        <f>'ABx data sorted by hole'!AE7</f>
        <v>3.72</v>
      </c>
      <c r="S51" s="63">
        <f>'ABx data sorted by hole'!AG7</f>
        <v>2.77</v>
      </c>
      <c r="T51" s="63">
        <f>'ABx data sorted by hole'!AJ7</f>
        <v>74.400000000000006</v>
      </c>
      <c r="U51" s="63">
        <f>'ABx data sorted by hole'!AL7</f>
        <v>1.1000000000000001</v>
      </c>
      <c r="V51" s="63">
        <f>'ABx data sorted by hole'!AR7</f>
        <v>6.58</v>
      </c>
      <c r="W51" s="63">
        <f>'ABx data sorted by hole'!AS7</f>
        <v>76.099999999999994</v>
      </c>
      <c r="X51" s="63">
        <f>'ABx data sorted by hole'!AX7</f>
        <v>18.350000000000001</v>
      </c>
      <c r="Y51" s="63">
        <f>'ABx data sorted by hole'!AZ7</f>
        <v>41.3</v>
      </c>
      <c r="Z51" s="63">
        <f>'ABx data sorted by hole'!BD7</f>
        <v>67.900000000000006</v>
      </c>
      <c r="AA51" s="63">
        <f>'ABx data sorted by hole'!BF7</f>
        <v>15</v>
      </c>
      <c r="AB51" s="63">
        <f>'ABx data sorted by hole'!BG7</f>
        <v>1.2</v>
      </c>
      <c r="AC51" s="63">
        <f>'ABx data sorted by hole'!BH7</f>
        <v>29.9</v>
      </c>
      <c r="AD51" s="63">
        <f>'ABx data sorted by hole'!BI7</f>
        <v>0.5</v>
      </c>
      <c r="AE51" s="63">
        <f>'ABx data sorted by hole'!BJ7</f>
        <v>2.11</v>
      </c>
      <c r="AF51" s="63">
        <f>'ABx data sorted by hole'!BM7</f>
        <v>5.31</v>
      </c>
      <c r="AG51" s="63">
        <f>'ABx data sorted by hole'!BN7</f>
        <v>0.53</v>
      </c>
      <c r="AH51" s="63">
        <f>'ABx data sorted by hole'!BP7</f>
        <v>1.32</v>
      </c>
      <c r="AI51" s="63">
        <f>'ABx data sorted by hole'!BQ7</f>
        <v>1.58</v>
      </c>
      <c r="AJ51" s="63">
        <f>'ABx data sorted by hole'!BT7</f>
        <v>253</v>
      </c>
      <c r="AK51" s="63">
        <f>'ABx data sorted by hole'!BU7</f>
        <v>1.6</v>
      </c>
      <c r="AL51" s="63">
        <f>'ABx data sorted by hole'!BV7</f>
        <v>76.599999999999994</v>
      </c>
      <c r="AM51" s="63">
        <f>'ABx data sorted by hole'!BW7</f>
        <v>7.04</v>
      </c>
      <c r="AN51" s="63">
        <f>'ABx data sorted by hole'!BY7</f>
        <v>141</v>
      </c>
    </row>
    <row r="52" spans="1:40" x14ac:dyDescent="0.25">
      <c r="A52" s="11" t="s">
        <v>216</v>
      </c>
      <c r="B52" s="10" t="str">
        <f t="shared" si="6"/>
        <v>DL614</v>
      </c>
      <c r="C52" s="63" t="s">
        <v>243</v>
      </c>
      <c r="D52" s="27">
        <f t="shared" si="7"/>
        <v>3</v>
      </c>
      <c r="E52" s="13">
        <f t="shared" si="8"/>
        <v>4</v>
      </c>
      <c r="F52" s="6" t="str">
        <f t="shared" si="9"/>
        <v>RC chips Clay &amp; Rock</v>
      </c>
      <c r="G52" s="54" t="s">
        <v>227</v>
      </c>
      <c r="H52" s="54" t="s">
        <v>227</v>
      </c>
      <c r="I52" s="63">
        <f>'ABx data sorted by hole'!L8</f>
        <v>672</v>
      </c>
      <c r="J52" s="63">
        <f>'ABx data sorted by hole'!Q8</f>
        <v>78.099999999999994</v>
      </c>
      <c r="K52" s="63">
        <f>'ABx data sorted by hole'!T8</f>
        <v>131</v>
      </c>
      <c r="L52" s="63">
        <f>'ABx data sorted by hole'!U8</f>
        <v>2.84</v>
      </c>
      <c r="M52" s="63">
        <f>'ABx data sorted by hole'!W8</f>
        <v>12.95</v>
      </c>
      <c r="N52" s="63">
        <f>'ABx data sorted by hole'!X8</f>
        <v>8.48</v>
      </c>
      <c r="O52" s="63">
        <f>'ABx data sorted by hole'!Y8</f>
        <v>3.73</v>
      </c>
      <c r="P52" s="63">
        <f>'ABx data sorted by hole'!AB8</f>
        <v>23.8</v>
      </c>
      <c r="Q52" s="63">
        <f>'ABx data sorted by hole'!AC8</f>
        <v>12.8</v>
      </c>
      <c r="R52" s="63">
        <f>'ABx data sorted by hole'!AE8</f>
        <v>4.1100000000000003</v>
      </c>
      <c r="S52" s="63">
        <f>'ABx data sorted by hole'!AG8</f>
        <v>2.72</v>
      </c>
      <c r="T52" s="63">
        <f>'ABx data sorted by hole'!AJ8</f>
        <v>59.3</v>
      </c>
      <c r="U52" s="63">
        <f>'ABx data sorted by hole'!AL8</f>
        <v>1.07</v>
      </c>
      <c r="V52" s="63">
        <f>'ABx data sorted by hole'!AR8</f>
        <v>7.03</v>
      </c>
      <c r="W52" s="63">
        <f>'ABx data sorted by hole'!AS8</f>
        <v>62.8</v>
      </c>
      <c r="X52" s="63">
        <f>'ABx data sorted by hole'!AX8</f>
        <v>16.350000000000001</v>
      </c>
      <c r="Y52" s="63">
        <f>'ABx data sorted by hole'!AZ8</f>
        <v>72.7</v>
      </c>
      <c r="Z52" s="63">
        <f>'ABx data sorted by hole'!BD8</f>
        <v>67.900000000000006</v>
      </c>
      <c r="AA52" s="63">
        <f>'ABx data sorted by hole'!BF8</f>
        <v>14.8</v>
      </c>
      <c r="AB52" s="63">
        <f>'ABx data sorted by hole'!BG8</f>
        <v>1.4</v>
      </c>
      <c r="AC52" s="63">
        <f>'ABx data sorted by hole'!BH8</f>
        <v>36.200000000000003</v>
      </c>
      <c r="AD52" s="63">
        <f>'ABx data sorted by hole'!BI8</f>
        <v>0.5</v>
      </c>
      <c r="AE52" s="63">
        <f>'ABx data sorted by hole'!BJ8</f>
        <v>2.17</v>
      </c>
      <c r="AF52" s="63">
        <f>'ABx data sorted by hole'!BM8</f>
        <v>5.2</v>
      </c>
      <c r="AG52" s="63">
        <f>'ABx data sorted by hole'!BN8</f>
        <v>0.56999999999999995</v>
      </c>
      <c r="AH52" s="63">
        <f>'ABx data sorted by hole'!BP8</f>
        <v>1.26</v>
      </c>
      <c r="AI52" s="63">
        <f>'ABx data sorted by hole'!BQ8</f>
        <v>1.53</v>
      </c>
      <c r="AJ52" s="63">
        <f>'ABx data sorted by hole'!BT8</f>
        <v>288</v>
      </c>
      <c r="AK52" s="63">
        <f>'ABx data sorted by hole'!BU8</f>
        <v>2.2000000000000002</v>
      </c>
      <c r="AL52" s="63">
        <f>'ABx data sorted by hole'!BV8</f>
        <v>67.7</v>
      </c>
      <c r="AM52" s="63">
        <f>'ABx data sorted by hole'!BW8</f>
        <v>8.2200000000000006</v>
      </c>
      <c r="AN52" s="63">
        <f>'ABx data sorted by hole'!BY8</f>
        <v>154</v>
      </c>
    </row>
    <row r="53" spans="1:40" x14ac:dyDescent="0.25">
      <c r="A53" s="11" t="s">
        <v>216</v>
      </c>
      <c r="B53" s="10" t="str">
        <f t="shared" si="6"/>
        <v>DL614</v>
      </c>
      <c r="C53" s="63" t="s">
        <v>244</v>
      </c>
      <c r="D53" s="27">
        <f t="shared" si="7"/>
        <v>4</v>
      </c>
      <c r="E53" s="13">
        <f t="shared" si="8"/>
        <v>5</v>
      </c>
      <c r="F53" s="6" t="str">
        <f t="shared" si="9"/>
        <v>RC chips Clay &amp; Rock</v>
      </c>
      <c r="G53" s="54" t="s">
        <v>227</v>
      </c>
      <c r="H53" s="54" t="s">
        <v>227</v>
      </c>
      <c r="I53" s="63">
        <f>'ABx data sorted by hole'!L9</f>
        <v>457</v>
      </c>
      <c r="J53" s="63">
        <f>'ABx data sorted by hole'!Q9</f>
        <v>74</v>
      </c>
      <c r="K53" s="63">
        <f>'ABx data sorted by hole'!T9</f>
        <v>139</v>
      </c>
      <c r="L53" s="63">
        <f>'ABx data sorted by hole'!U9</f>
        <v>2.95</v>
      </c>
      <c r="M53" s="63">
        <f>'ABx data sorted by hole'!W9</f>
        <v>16.05</v>
      </c>
      <c r="N53" s="63">
        <f>'ABx data sorted by hole'!X9</f>
        <v>8.6300000000000008</v>
      </c>
      <c r="O53" s="63">
        <f>'ABx data sorted by hole'!Y9</f>
        <v>5.01</v>
      </c>
      <c r="P53" s="63">
        <f>'ABx data sorted by hole'!AB9</f>
        <v>23.7</v>
      </c>
      <c r="Q53" s="63">
        <f>'ABx data sorted by hole'!AC9</f>
        <v>16.8</v>
      </c>
      <c r="R53" s="63">
        <f>'ABx data sorted by hole'!AE9</f>
        <v>4.0199999999999996</v>
      </c>
      <c r="S53" s="63">
        <f>'ABx data sorted by hole'!AG9</f>
        <v>3.15</v>
      </c>
      <c r="T53" s="63">
        <f>'ABx data sorted by hole'!AJ9</f>
        <v>76.8</v>
      </c>
      <c r="U53" s="63">
        <f>'ABx data sorted by hole'!AL9</f>
        <v>1.2</v>
      </c>
      <c r="V53" s="63">
        <f>'ABx data sorted by hole'!AR9</f>
        <v>7.05</v>
      </c>
      <c r="W53" s="63">
        <f>'ABx data sorted by hole'!AS9</f>
        <v>86.1</v>
      </c>
      <c r="X53" s="63">
        <f>'ABx data sorted by hole'!AX9</f>
        <v>21.2</v>
      </c>
      <c r="Y53" s="63">
        <f>'ABx data sorted by hole'!AZ9</f>
        <v>67.3</v>
      </c>
      <c r="Z53" s="63">
        <f>'ABx data sorted by hole'!BD9</f>
        <v>65.3</v>
      </c>
      <c r="AA53" s="63">
        <f>'ABx data sorted by hole'!BF9</f>
        <v>16.899999999999999</v>
      </c>
      <c r="AB53" s="63">
        <f>'ABx data sorted by hole'!BG9</f>
        <v>1.6</v>
      </c>
      <c r="AC53" s="63">
        <f>'ABx data sorted by hole'!BH9</f>
        <v>35.1</v>
      </c>
      <c r="AD53" s="63">
        <f>'ABx data sorted by hole'!BI9</f>
        <v>0.5</v>
      </c>
      <c r="AE53" s="63">
        <f>'ABx data sorted by hole'!BJ9</f>
        <v>2.69</v>
      </c>
      <c r="AF53" s="63">
        <f>'ABx data sorted by hole'!BM9</f>
        <v>5.29</v>
      </c>
      <c r="AG53" s="63">
        <f>'ABx data sorted by hole'!BN9</f>
        <v>0.56999999999999995</v>
      </c>
      <c r="AH53" s="63">
        <f>'ABx data sorted by hole'!BP9</f>
        <v>1.3</v>
      </c>
      <c r="AI53" s="63">
        <f>'ABx data sorted by hole'!BQ9</f>
        <v>1.53</v>
      </c>
      <c r="AJ53" s="63">
        <f>'ABx data sorted by hole'!BT9</f>
        <v>282</v>
      </c>
      <c r="AK53" s="63">
        <f>'ABx data sorted by hole'!BU9</f>
        <v>1.3</v>
      </c>
      <c r="AL53" s="63">
        <f>'ABx data sorted by hole'!BV9</f>
        <v>84.1</v>
      </c>
      <c r="AM53" s="63">
        <f>'ABx data sorted by hole'!BW9</f>
        <v>8.07</v>
      </c>
      <c r="AN53" s="63">
        <f>'ABx data sorted by hole'!BY9</f>
        <v>150</v>
      </c>
    </row>
    <row r="54" spans="1:40" x14ac:dyDescent="0.25">
      <c r="A54" s="11" t="s">
        <v>216</v>
      </c>
      <c r="B54" s="10" t="str">
        <f t="shared" si="6"/>
        <v>DL614</v>
      </c>
      <c r="C54" s="63" t="s">
        <v>245</v>
      </c>
      <c r="D54" s="27">
        <f t="shared" si="7"/>
        <v>5</v>
      </c>
      <c r="E54" s="13">
        <f t="shared" si="8"/>
        <v>6</v>
      </c>
      <c r="F54" s="6" t="str">
        <f t="shared" si="9"/>
        <v>RC chips Clay &amp; Rock</v>
      </c>
      <c r="G54" s="54" t="s">
        <v>227</v>
      </c>
      <c r="H54" s="54" t="s">
        <v>227</v>
      </c>
      <c r="I54" s="63">
        <f>'ABx data sorted by hole'!L10</f>
        <v>403</v>
      </c>
      <c r="J54" s="63">
        <f>'ABx data sorted by hole'!Q10</f>
        <v>52.6</v>
      </c>
      <c r="K54" s="63">
        <f>'ABx data sorted by hole'!T10</f>
        <v>139</v>
      </c>
      <c r="L54" s="63">
        <f>'ABx data sorted by hole'!U10</f>
        <v>2.4500000000000002</v>
      </c>
      <c r="M54" s="63">
        <f>'ABx data sorted by hole'!W10</f>
        <v>11.2</v>
      </c>
      <c r="N54" s="63">
        <f>'ABx data sorted by hole'!X10</f>
        <v>7.55</v>
      </c>
      <c r="O54" s="63">
        <f>'ABx data sorted by hole'!Y10</f>
        <v>3.33</v>
      </c>
      <c r="P54" s="63">
        <f>'ABx data sorted by hole'!AB10</f>
        <v>21.8</v>
      </c>
      <c r="Q54" s="63">
        <f>'ABx data sorted by hole'!AC10</f>
        <v>12.5</v>
      </c>
      <c r="R54" s="63">
        <f>'ABx data sorted by hole'!AE10</f>
        <v>4.01</v>
      </c>
      <c r="S54" s="63">
        <f>'ABx data sorted by hole'!AG10</f>
        <v>2.41</v>
      </c>
      <c r="T54" s="63">
        <f>'ABx data sorted by hole'!AJ10</f>
        <v>50.7</v>
      </c>
      <c r="U54" s="63">
        <f>'ABx data sorted by hole'!AL10</f>
        <v>0.89</v>
      </c>
      <c r="V54" s="63">
        <f>'ABx data sorted by hole'!AR10</f>
        <v>6.7</v>
      </c>
      <c r="W54" s="63">
        <f>'ABx data sorted by hole'!AS10</f>
        <v>54.8</v>
      </c>
      <c r="X54" s="63">
        <f>'ABx data sorted by hole'!AX10</f>
        <v>12.85</v>
      </c>
      <c r="Y54" s="63">
        <f>'ABx data sorted by hole'!AZ10</f>
        <v>65.8</v>
      </c>
      <c r="Z54" s="63">
        <f>'ABx data sorted by hole'!BD10</f>
        <v>57.4</v>
      </c>
      <c r="AA54" s="63">
        <f>'ABx data sorted by hole'!BF10</f>
        <v>11.45</v>
      </c>
      <c r="AB54" s="63">
        <f>'ABx data sorted by hole'!BG10</f>
        <v>2.1</v>
      </c>
      <c r="AC54" s="63">
        <f>'ABx data sorted by hole'!BH10</f>
        <v>60.1</v>
      </c>
      <c r="AD54" s="63">
        <f>'ABx data sorted by hole'!BI10</f>
        <v>0.5</v>
      </c>
      <c r="AE54" s="63">
        <f>'ABx data sorted by hole'!BJ10</f>
        <v>1.95</v>
      </c>
      <c r="AF54" s="63">
        <f>'ABx data sorted by hole'!BM10</f>
        <v>5.59</v>
      </c>
      <c r="AG54" s="63">
        <f>'ABx data sorted by hole'!BN10</f>
        <v>0.52</v>
      </c>
      <c r="AH54" s="63">
        <f>'ABx data sorted by hole'!BP10</f>
        <v>1.01</v>
      </c>
      <c r="AI54" s="63">
        <f>'ABx data sorted by hole'!BQ10</f>
        <v>1.47</v>
      </c>
      <c r="AJ54" s="63">
        <f>'ABx data sorted by hole'!BT10</f>
        <v>273</v>
      </c>
      <c r="AK54" s="63">
        <f>'ABx data sorted by hole'!BU10</f>
        <v>4.5</v>
      </c>
      <c r="AL54" s="63">
        <f>'ABx data sorted by hole'!BV10</f>
        <v>64.099999999999994</v>
      </c>
      <c r="AM54" s="63">
        <f>'ABx data sorted by hole'!BW10</f>
        <v>6.43</v>
      </c>
      <c r="AN54" s="63">
        <f>'ABx data sorted by hole'!BY10</f>
        <v>147</v>
      </c>
    </row>
    <row r="55" spans="1:40" x14ac:dyDescent="0.25">
      <c r="A55" s="11" t="s">
        <v>216</v>
      </c>
      <c r="B55" s="10" t="str">
        <f t="shared" si="6"/>
        <v>DL615</v>
      </c>
      <c r="C55" s="63" t="s">
        <v>246</v>
      </c>
      <c r="D55" s="27">
        <f t="shared" si="7"/>
        <v>0</v>
      </c>
      <c r="E55" s="13">
        <f t="shared" si="8"/>
        <v>1</v>
      </c>
      <c r="F55" s="6" t="str">
        <f t="shared" si="9"/>
        <v>RC chips Clay &amp; Rock</v>
      </c>
      <c r="G55" s="54" t="s">
        <v>227</v>
      </c>
      <c r="H55" s="54" t="s">
        <v>227</v>
      </c>
      <c r="I55" s="63">
        <f>'ABx data sorted by hole'!L11</f>
        <v>330</v>
      </c>
      <c r="J55" s="63">
        <f>'ABx data sorted by hole'!Q11</f>
        <v>37.200000000000003</v>
      </c>
      <c r="K55" s="63">
        <f>'ABx data sorted by hole'!T11</f>
        <v>19</v>
      </c>
      <c r="L55" s="63">
        <f>'ABx data sorted by hole'!U11</f>
        <v>1.96</v>
      </c>
      <c r="M55" s="63">
        <f>'ABx data sorted by hole'!W11</f>
        <v>4.25</v>
      </c>
      <c r="N55" s="63">
        <f>'ABx data sorted by hole'!X11</f>
        <v>2.91</v>
      </c>
      <c r="O55" s="63">
        <f>'ABx data sorted by hole'!Y11</f>
        <v>0.96</v>
      </c>
      <c r="P55" s="63">
        <f>'ABx data sorted by hole'!AB11</f>
        <v>28.3</v>
      </c>
      <c r="Q55" s="63">
        <f>'ABx data sorted by hole'!AC11</f>
        <v>4.13</v>
      </c>
      <c r="R55" s="63">
        <f>'ABx data sorted by hole'!AE11</f>
        <v>5.54</v>
      </c>
      <c r="S55" s="63">
        <f>'ABx data sorted by hole'!AG11</f>
        <v>0.83</v>
      </c>
      <c r="T55" s="63">
        <f>'ABx data sorted by hole'!AJ11</f>
        <v>17.399999999999999</v>
      </c>
      <c r="U55" s="63">
        <f>'ABx data sorted by hole'!AL11</f>
        <v>0.41</v>
      </c>
      <c r="V55" s="63">
        <f>'ABx data sorted by hole'!AR11</f>
        <v>10.55</v>
      </c>
      <c r="W55" s="63">
        <f>'ABx data sorted by hole'!AS11</f>
        <v>18.600000000000001</v>
      </c>
      <c r="X55" s="63">
        <f>'ABx data sorted by hole'!AX11</f>
        <v>4.7699999999999996</v>
      </c>
      <c r="Y55" s="63">
        <f>'ABx data sorted by hole'!AZ11</f>
        <v>29.5</v>
      </c>
      <c r="Z55" s="63">
        <f>'ABx data sorted by hole'!BD11</f>
        <v>79.3</v>
      </c>
      <c r="AA55" s="63">
        <f>'ABx data sorted by hole'!BF11</f>
        <v>5.53</v>
      </c>
      <c r="AB55" s="63">
        <f>'ABx data sorted by hole'!BG11</f>
        <v>2.5</v>
      </c>
      <c r="AC55" s="63">
        <f>'ABx data sorted by hole'!BH11</f>
        <v>15.8</v>
      </c>
      <c r="AD55" s="63">
        <f>'ABx data sorted by hole'!BI11</f>
        <v>0.7</v>
      </c>
      <c r="AE55" s="63">
        <f>'ABx data sorted by hole'!BJ11</f>
        <v>0.78</v>
      </c>
      <c r="AF55" s="63">
        <f>'ABx data sorted by hole'!BM11</f>
        <v>8.42</v>
      </c>
      <c r="AG55" s="63">
        <f>'ABx data sorted by hole'!BN11</f>
        <v>0.83</v>
      </c>
      <c r="AH55" s="63">
        <f>'ABx data sorted by hole'!BP11</f>
        <v>0.4</v>
      </c>
      <c r="AI55" s="63">
        <f>'ABx data sorted by hole'!BQ11</f>
        <v>2.38</v>
      </c>
      <c r="AJ55" s="63">
        <f>'ABx data sorted by hole'!BT11</f>
        <v>386</v>
      </c>
      <c r="AK55" s="63">
        <f>'ABx data sorted by hole'!BU11</f>
        <v>1.7</v>
      </c>
      <c r="AL55" s="63">
        <f>'ABx data sorted by hole'!BV11</f>
        <v>22.9</v>
      </c>
      <c r="AM55" s="63">
        <f>'ABx data sorted by hole'!BW11</f>
        <v>2.54</v>
      </c>
      <c r="AN55" s="63">
        <f>'ABx data sorted by hole'!BY11</f>
        <v>210</v>
      </c>
    </row>
    <row r="56" spans="1:40" x14ac:dyDescent="0.25">
      <c r="A56" s="11" t="s">
        <v>216</v>
      </c>
      <c r="B56" s="10" t="str">
        <f t="shared" si="6"/>
        <v>DL615</v>
      </c>
      <c r="C56" s="63" t="s">
        <v>247</v>
      </c>
      <c r="D56" s="27">
        <f t="shared" si="7"/>
        <v>1</v>
      </c>
      <c r="E56" s="13">
        <f t="shared" si="8"/>
        <v>2</v>
      </c>
      <c r="F56" s="6" t="str">
        <f t="shared" si="9"/>
        <v>RC chips Clay &amp; Rock</v>
      </c>
      <c r="G56" s="54" t="s">
        <v>227</v>
      </c>
      <c r="H56" s="54" t="s">
        <v>227</v>
      </c>
      <c r="I56" s="63">
        <f>'ABx data sorted by hole'!L12</f>
        <v>308</v>
      </c>
      <c r="J56" s="63">
        <f>'ABx data sorted by hole'!Q12</f>
        <v>148</v>
      </c>
      <c r="K56" s="63">
        <f>'ABx data sorted by hole'!T12</f>
        <v>13</v>
      </c>
      <c r="L56" s="63">
        <f>'ABx data sorted by hole'!U12</f>
        <v>2.0099999999999998</v>
      </c>
      <c r="M56" s="63">
        <f>'ABx data sorted by hole'!W12</f>
        <v>1.56</v>
      </c>
      <c r="N56" s="63">
        <f>'ABx data sorted by hole'!X12</f>
        <v>0.91</v>
      </c>
      <c r="O56" s="63">
        <f>'ABx data sorted by hole'!Y12</f>
        <v>0.31</v>
      </c>
      <c r="P56" s="63">
        <f>'ABx data sorted by hole'!AB12</f>
        <v>27.9</v>
      </c>
      <c r="Q56" s="63">
        <f>'ABx data sorted by hole'!AC12</f>
        <v>1.26</v>
      </c>
      <c r="R56" s="63">
        <f>'ABx data sorted by hole'!AE12</f>
        <v>5.23</v>
      </c>
      <c r="S56" s="63">
        <f>'ABx data sorted by hole'!AG12</f>
        <v>0.34</v>
      </c>
      <c r="T56" s="63">
        <f>'ABx data sorted by hole'!AJ12</f>
        <v>6.3</v>
      </c>
      <c r="U56" s="63">
        <f>'ABx data sorted by hole'!AL12</f>
        <v>0.12</v>
      </c>
      <c r="V56" s="63">
        <f>'ABx data sorted by hole'!AR12</f>
        <v>10.15</v>
      </c>
      <c r="W56" s="63">
        <f>'ABx data sorted by hole'!AS12</f>
        <v>5.6</v>
      </c>
      <c r="X56" s="63">
        <f>'ABx data sorted by hole'!AX12</f>
        <v>1.33</v>
      </c>
      <c r="Y56" s="63">
        <f>'ABx data sorted by hole'!AZ12</f>
        <v>25.6</v>
      </c>
      <c r="Z56" s="63">
        <f>'ABx data sorted by hole'!BD12</f>
        <v>78.2</v>
      </c>
      <c r="AA56" s="63">
        <f>'ABx data sorted by hole'!BF12</f>
        <v>1.26</v>
      </c>
      <c r="AB56" s="63">
        <f>'ABx data sorted by hole'!BG12</f>
        <v>3</v>
      </c>
      <c r="AC56" s="63">
        <f>'ABx data sorted by hole'!BH12</f>
        <v>19</v>
      </c>
      <c r="AD56" s="63">
        <f>'ABx data sorted by hole'!BI12</f>
        <v>0.6</v>
      </c>
      <c r="AE56" s="63">
        <f>'ABx data sorted by hole'!BJ12</f>
        <v>0.18</v>
      </c>
      <c r="AF56" s="63">
        <f>'ABx data sorted by hole'!BM12</f>
        <v>7.48</v>
      </c>
      <c r="AG56" s="63">
        <f>'ABx data sorted by hole'!BN12</f>
        <v>0.8</v>
      </c>
      <c r="AH56" s="63">
        <f>'ABx data sorted by hole'!BP12</f>
        <v>0.13</v>
      </c>
      <c r="AI56" s="63">
        <f>'ABx data sorted by hole'!BQ12</f>
        <v>2.21</v>
      </c>
      <c r="AJ56" s="63">
        <f>'ABx data sorted by hole'!BT12</f>
        <v>355</v>
      </c>
      <c r="AK56" s="63">
        <f>'ABx data sorted by hole'!BU12</f>
        <v>1.7</v>
      </c>
      <c r="AL56" s="63">
        <f>'ABx data sorted by hole'!BV12</f>
        <v>7.8</v>
      </c>
      <c r="AM56" s="63">
        <f>'ABx data sorted by hole'!BW12</f>
        <v>0.81</v>
      </c>
      <c r="AN56" s="63">
        <f>'ABx data sorted by hole'!BY12</f>
        <v>215</v>
      </c>
    </row>
    <row r="57" spans="1:40" x14ac:dyDescent="0.25">
      <c r="A57" s="11" t="s">
        <v>216</v>
      </c>
      <c r="B57" s="10" t="str">
        <f t="shared" si="6"/>
        <v>DL615</v>
      </c>
      <c r="C57" s="63" t="s">
        <v>248</v>
      </c>
      <c r="D57" s="27">
        <f t="shared" si="7"/>
        <v>2</v>
      </c>
      <c r="E57" s="13">
        <f t="shared" si="8"/>
        <v>3</v>
      </c>
      <c r="F57" s="6" t="str">
        <f t="shared" si="9"/>
        <v>RC chips Clay &amp; Rock</v>
      </c>
      <c r="G57" s="54" t="s">
        <v>227</v>
      </c>
      <c r="H57" s="54" t="s">
        <v>227</v>
      </c>
      <c r="I57" s="63">
        <f>'ABx data sorted by hole'!L13</f>
        <v>345</v>
      </c>
      <c r="J57" s="63">
        <f>'ABx data sorted by hole'!Q13</f>
        <v>305</v>
      </c>
      <c r="K57" s="63">
        <f>'ABx data sorted by hole'!T13</f>
        <v>11</v>
      </c>
      <c r="L57" s="63">
        <f>'ABx data sorted by hole'!U13</f>
        <v>1.96</v>
      </c>
      <c r="M57" s="63">
        <f>'ABx data sorted by hole'!W13</f>
        <v>3.19</v>
      </c>
      <c r="N57" s="63">
        <f>'ABx data sorted by hole'!X13</f>
        <v>2.41</v>
      </c>
      <c r="O57" s="63">
        <f>'ABx data sorted by hole'!Y13</f>
        <v>0.91</v>
      </c>
      <c r="P57" s="63">
        <f>'ABx data sorted by hole'!AB13</f>
        <v>24.6</v>
      </c>
      <c r="Q57" s="63">
        <f>'ABx data sorted by hole'!AC13</f>
        <v>3.58</v>
      </c>
      <c r="R57" s="63">
        <f>'ABx data sorted by hole'!AE13</f>
        <v>4.79</v>
      </c>
      <c r="S57" s="63">
        <f>'ABx data sorted by hole'!AG13</f>
        <v>0.67</v>
      </c>
      <c r="T57" s="63">
        <f>'ABx data sorted by hole'!AJ13</f>
        <v>16.100000000000001</v>
      </c>
      <c r="U57" s="63">
        <f>'ABx data sorted by hole'!AL13</f>
        <v>0.3</v>
      </c>
      <c r="V57" s="63">
        <f>'ABx data sorted by hole'!AR13</f>
        <v>8.0299999999999994</v>
      </c>
      <c r="W57" s="63">
        <f>'ABx data sorted by hole'!AS13</f>
        <v>16.600000000000001</v>
      </c>
      <c r="X57" s="63">
        <f>'ABx data sorted by hole'!AX13</f>
        <v>3.89</v>
      </c>
      <c r="Y57" s="63">
        <f>'ABx data sorted by hole'!AZ13</f>
        <v>39.200000000000003</v>
      </c>
      <c r="Z57" s="63">
        <f>'ABx data sorted by hole'!BD13</f>
        <v>65</v>
      </c>
      <c r="AA57" s="63">
        <f>'ABx data sorted by hole'!BF13</f>
        <v>3.43</v>
      </c>
      <c r="AB57" s="63">
        <f>'ABx data sorted by hole'!BG13</f>
        <v>2.5</v>
      </c>
      <c r="AC57" s="63">
        <f>'ABx data sorted by hole'!BH13</f>
        <v>44.8</v>
      </c>
      <c r="AD57" s="63">
        <f>'ABx data sorted by hole'!BI13</f>
        <v>0.5</v>
      </c>
      <c r="AE57" s="63">
        <f>'ABx data sorted by hole'!BJ13</f>
        <v>0.6</v>
      </c>
      <c r="AF57" s="63">
        <f>'ABx data sorted by hole'!BM13</f>
        <v>6.47</v>
      </c>
      <c r="AG57" s="63">
        <f>'ABx data sorted by hole'!BN13</f>
        <v>0.63</v>
      </c>
      <c r="AH57" s="63">
        <f>'ABx data sorted by hole'!BP13</f>
        <v>0.37</v>
      </c>
      <c r="AI57" s="63">
        <f>'ABx data sorted by hole'!BQ13</f>
        <v>1.79</v>
      </c>
      <c r="AJ57" s="63">
        <f>'ABx data sorted by hole'!BT13</f>
        <v>297</v>
      </c>
      <c r="AK57" s="63">
        <f>'ABx data sorted by hole'!BU13</f>
        <v>1.8</v>
      </c>
      <c r="AL57" s="63">
        <f>'ABx data sorted by hole'!BV13</f>
        <v>20.100000000000001</v>
      </c>
      <c r="AM57" s="63">
        <f>'ABx data sorted by hole'!BW13</f>
        <v>2.2599999999999998</v>
      </c>
      <c r="AN57" s="63">
        <f>'ABx data sorted by hole'!BY13</f>
        <v>162</v>
      </c>
    </row>
    <row r="58" spans="1:40" x14ac:dyDescent="0.25">
      <c r="A58" s="11" t="s">
        <v>216</v>
      </c>
      <c r="B58" s="10" t="str">
        <f t="shared" si="6"/>
        <v>DL615</v>
      </c>
      <c r="C58" s="63" t="s">
        <v>249</v>
      </c>
      <c r="D58" s="27">
        <f t="shared" si="7"/>
        <v>3</v>
      </c>
      <c r="E58" s="13">
        <f t="shared" si="8"/>
        <v>4</v>
      </c>
      <c r="F58" s="6" t="str">
        <f t="shared" si="9"/>
        <v>RC chips Clay &amp; Rock</v>
      </c>
      <c r="G58" s="54" t="s">
        <v>227</v>
      </c>
      <c r="H58" s="54" t="s">
        <v>227</v>
      </c>
      <c r="I58" s="63">
        <f>'ABx data sorted by hole'!L14</f>
        <v>480</v>
      </c>
      <c r="J58" s="63">
        <f>'ABx data sorted by hole'!Q14</f>
        <v>175.5</v>
      </c>
      <c r="K58" s="63">
        <f>'ABx data sorted by hole'!T14</f>
        <v>9</v>
      </c>
      <c r="L58" s="63">
        <f>'ABx data sorted by hole'!U14</f>
        <v>3.33</v>
      </c>
      <c r="M58" s="63">
        <f>'ABx data sorted by hole'!W14</f>
        <v>7.89</v>
      </c>
      <c r="N58" s="63">
        <f>'ABx data sorted by hole'!X14</f>
        <v>5.63</v>
      </c>
      <c r="O58" s="63">
        <f>'ABx data sorted by hole'!Y14</f>
        <v>2.17</v>
      </c>
      <c r="P58" s="63">
        <f>'ABx data sorted by hole'!AB14</f>
        <v>24.8</v>
      </c>
      <c r="Q58" s="63">
        <f>'ABx data sorted by hole'!AC14</f>
        <v>7.58</v>
      </c>
      <c r="R58" s="63">
        <f>'ABx data sorted by hole'!AE14</f>
        <v>5.57</v>
      </c>
      <c r="S58" s="63">
        <f>'ABx data sorted by hole'!AG14</f>
        <v>1.7</v>
      </c>
      <c r="T58" s="63">
        <f>'ABx data sorted by hole'!AJ14</f>
        <v>34.799999999999997</v>
      </c>
      <c r="U58" s="63">
        <f>'ABx data sorted by hole'!AL14</f>
        <v>0.76</v>
      </c>
      <c r="V58" s="63">
        <f>'ABx data sorted by hole'!AR14</f>
        <v>8.82</v>
      </c>
      <c r="W58" s="63">
        <f>'ABx data sorted by hole'!AS14</f>
        <v>37.4</v>
      </c>
      <c r="X58" s="63">
        <f>'ABx data sorted by hole'!AX14</f>
        <v>9.2200000000000006</v>
      </c>
      <c r="Y58" s="63">
        <f>'ABx data sorted by hole'!AZ14</f>
        <v>68.5</v>
      </c>
      <c r="Z58" s="63">
        <f>'ABx data sorted by hole'!BD14</f>
        <v>55.3</v>
      </c>
      <c r="AA58" s="63">
        <f>'ABx data sorted by hole'!BF14</f>
        <v>8.74</v>
      </c>
      <c r="AB58" s="63">
        <f>'ABx data sorted by hole'!BG14</f>
        <v>3.1</v>
      </c>
      <c r="AC58" s="63">
        <f>'ABx data sorted by hole'!BH14</f>
        <v>52.3</v>
      </c>
      <c r="AD58" s="63">
        <f>'ABx data sorted by hole'!BI14</f>
        <v>0.6</v>
      </c>
      <c r="AE58" s="63">
        <f>'ABx data sorted by hole'!BJ14</f>
        <v>1.33</v>
      </c>
      <c r="AF58" s="63">
        <f>'ABx data sorted by hole'!BM14</f>
        <v>6.47</v>
      </c>
      <c r="AG58" s="63">
        <f>'ABx data sorted by hole'!BN14</f>
        <v>0.68</v>
      </c>
      <c r="AH58" s="63">
        <f>'ABx data sorted by hole'!BP14</f>
        <v>0.82</v>
      </c>
      <c r="AI58" s="63">
        <f>'ABx data sorted by hole'!BQ14</f>
        <v>1.72</v>
      </c>
      <c r="AJ58" s="63">
        <f>'ABx data sorted by hole'!BT14</f>
        <v>301</v>
      </c>
      <c r="AK58" s="63">
        <f>'ABx data sorted by hole'!BU14</f>
        <v>3.2</v>
      </c>
      <c r="AL58" s="63">
        <f>'ABx data sorted by hole'!BV14</f>
        <v>48.1</v>
      </c>
      <c r="AM58" s="63">
        <f>'ABx data sorted by hole'!BW14</f>
        <v>5.35</v>
      </c>
      <c r="AN58" s="63">
        <f>'ABx data sorted by hole'!BY14</f>
        <v>184</v>
      </c>
    </row>
    <row r="59" spans="1:40" x14ac:dyDescent="0.25">
      <c r="A59" s="11" t="s">
        <v>216</v>
      </c>
      <c r="B59" s="10" t="str">
        <f t="shared" si="6"/>
        <v>DL615</v>
      </c>
      <c r="C59" s="63" t="s">
        <v>250</v>
      </c>
      <c r="D59" s="27">
        <f t="shared" si="7"/>
        <v>4</v>
      </c>
      <c r="E59" s="13">
        <f t="shared" si="8"/>
        <v>5</v>
      </c>
      <c r="F59" s="6" t="str">
        <f t="shared" si="9"/>
        <v>RC chips Clay &amp; Rock</v>
      </c>
      <c r="G59" s="54" t="s">
        <v>227</v>
      </c>
      <c r="H59" s="54" t="s">
        <v>227</v>
      </c>
      <c r="I59" s="63">
        <f>'ABx data sorted by hole'!L15</f>
        <v>490</v>
      </c>
      <c r="J59" s="63">
        <f>'ABx data sorted by hole'!Q15</f>
        <v>72.900000000000006</v>
      </c>
      <c r="K59" s="63">
        <f>'ABx data sorted by hole'!T15</f>
        <v>11</v>
      </c>
      <c r="L59" s="63">
        <f>'ABx data sorted by hole'!U15</f>
        <v>2.8</v>
      </c>
      <c r="M59" s="63">
        <f>'ABx data sorted by hole'!W15</f>
        <v>10.5</v>
      </c>
      <c r="N59" s="63">
        <f>'ABx data sorted by hole'!X15</f>
        <v>6.81</v>
      </c>
      <c r="O59" s="63">
        <f>'ABx data sorted by hole'!Y15</f>
        <v>2.36</v>
      </c>
      <c r="P59" s="63">
        <f>'ABx data sorted by hole'!AB15</f>
        <v>24.3</v>
      </c>
      <c r="Q59" s="63">
        <f>'ABx data sorted by hole'!AC15</f>
        <v>9.4700000000000006</v>
      </c>
      <c r="R59" s="63">
        <f>'ABx data sorted by hole'!AE15</f>
        <v>5.14</v>
      </c>
      <c r="S59" s="63">
        <f>'ABx data sorted by hole'!AG15</f>
        <v>2.0499999999999998</v>
      </c>
      <c r="T59" s="63">
        <f>'ABx data sorted by hole'!AJ15</f>
        <v>40.799999999999997</v>
      </c>
      <c r="U59" s="63">
        <f>'ABx data sorted by hole'!AL15</f>
        <v>0.9</v>
      </c>
      <c r="V59" s="63">
        <f>'ABx data sorted by hole'!AR15</f>
        <v>9.0500000000000007</v>
      </c>
      <c r="W59" s="63">
        <f>'ABx data sorted by hole'!AS15</f>
        <v>42.9</v>
      </c>
      <c r="X59" s="63">
        <f>'ABx data sorted by hole'!AX15</f>
        <v>11</v>
      </c>
      <c r="Y59" s="63">
        <f>'ABx data sorted by hole'!AZ15</f>
        <v>69.900000000000006</v>
      </c>
      <c r="Z59" s="63">
        <f>'ABx data sorted by hole'!BD15</f>
        <v>57</v>
      </c>
      <c r="AA59" s="63">
        <f>'ABx data sorted by hole'!BF15</f>
        <v>9.48</v>
      </c>
      <c r="AB59" s="63">
        <f>'ABx data sorted by hole'!BG15</f>
        <v>2.5</v>
      </c>
      <c r="AC59" s="63">
        <f>'ABx data sorted by hole'!BH15</f>
        <v>65.400000000000006</v>
      </c>
      <c r="AD59" s="63">
        <f>'ABx data sorted by hole'!BI15</f>
        <v>0.6</v>
      </c>
      <c r="AE59" s="63">
        <f>'ABx data sorted by hole'!BJ15</f>
        <v>1.58</v>
      </c>
      <c r="AF59" s="63">
        <f>'ABx data sorted by hole'!BM15</f>
        <v>6.37</v>
      </c>
      <c r="AG59" s="63">
        <f>'ABx data sorted by hole'!BN15</f>
        <v>0.7</v>
      </c>
      <c r="AH59" s="63">
        <f>'ABx data sorted by hole'!BP15</f>
        <v>1.06</v>
      </c>
      <c r="AI59" s="63">
        <f>'ABx data sorted by hole'!BQ15</f>
        <v>1.71</v>
      </c>
      <c r="AJ59" s="63">
        <f>'ABx data sorted by hole'!BT15</f>
        <v>339</v>
      </c>
      <c r="AK59" s="63">
        <f>'ABx data sorted by hole'!BU15</f>
        <v>4</v>
      </c>
      <c r="AL59" s="63">
        <f>'ABx data sorted by hole'!BV15</f>
        <v>58.5</v>
      </c>
      <c r="AM59" s="63">
        <f>'ABx data sorted by hole'!BW15</f>
        <v>6.56</v>
      </c>
      <c r="AN59" s="63">
        <f>'ABx data sorted by hole'!BY15</f>
        <v>185</v>
      </c>
    </row>
    <row r="60" spans="1:40" x14ac:dyDescent="0.25">
      <c r="A60" s="11" t="s">
        <v>216</v>
      </c>
      <c r="B60" s="10" t="str">
        <f t="shared" si="6"/>
        <v>DL615</v>
      </c>
      <c r="C60" s="63" t="s">
        <v>251</v>
      </c>
      <c r="D60" s="27">
        <f t="shared" si="7"/>
        <v>5</v>
      </c>
      <c r="E60" s="13">
        <f t="shared" si="8"/>
        <v>6</v>
      </c>
      <c r="F60" s="6" t="str">
        <f t="shared" si="9"/>
        <v>RC chips Clay &amp; Rock</v>
      </c>
      <c r="G60" s="54" t="s">
        <v>227</v>
      </c>
      <c r="H60" s="54" t="s">
        <v>227</v>
      </c>
      <c r="I60" s="63">
        <f>'ABx data sorted by hole'!L16</f>
        <v>504</v>
      </c>
      <c r="J60" s="63">
        <f>'ABx data sorted by hole'!Q16</f>
        <v>84.2</v>
      </c>
      <c r="K60" s="63">
        <f>'ABx data sorted by hole'!T16</f>
        <v>10</v>
      </c>
      <c r="L60" s="63">
        <f>'ABx data sorted by hole'!U16</f>
        <v>2.58</v>
      </c>
      <c r="M60" s="63">
        <f>'ABx data sorted by hole'!W16</f>
        <v>10.1</v>
      </c>
      <c r="N60" s="63">
        <f>'ABx data sorted by hole'!X16</f>
        <v>6.4</v>
      </c>
      <c r="O60" s="63">
        <f>'ABx data sorted by hole'!Y16</f>
        <v>2.36</v>
      </c>
      <c r="P60" s="63">
        <f>'ABx data sorted by hole'!AB16</f>
        <v>24.5</v>
      </c>
      <c r="Q60" s="63">
        <f>'ABx data sorted by hole'!AC16</f>
        <v>8.92</v>
      </c>
      <c r="R60" s="63">
        <f>'ABx data sorted by hole'!AE16</f>
        <v>4.9800000000000004</v>
      </c>
      <c r="S60" s="63">
        <f>'ABx data sorted by hole'!AG16</f>
        <v>1.94</v>
      </c>
      <c r="T60" s="63">
        <f>'ABx data sorted by hole'!AJ16</f>
        <v>33.799999999999997</v>
      </c>
      <c r="U60" s="63">
        <f>'ABx data sorted by hole'!AL16</f>
        <v>0.82</v>
      </c>
      <c r="V60" s="63">
        <f>'ABx data sorted by hole'!AR16</f>
        <v>8.9700000000000006</v>
      </c>
      <c r="W60" s="63">
        <f>'ABx data sorted by hole'!AS16</f>
        <v>37.9</v>
      </c>
      <c r="X60" s="63">
        <f>'ABx data sorted by hole'!AX16</f>
        <v>9.8800000000000008</v>
      </c>
      <c r="Y60" s="63">
        <f>'ABx data sorted by hole'!AZ16</f>
        <v>65.900000000000006</v>
      </c>
      <c r="Z60" s="63">
        <f>'ABx data sorted by hole'!BD16</f>
        <v>67</v>
      </c>
      <c r="AA60" s="63">
        <f>'ABx data sorted by hole'!BF16</f>
        <v>9</v>
      </c>
      <c r="AB60" s="63">
        <f>'ABx data sorted by hole'!BG16</f>
        <v>2.5</v>
      </c>
      <c r="AC60" s="63">
        <f>'ABx data sorted by hole'!BH16</f>
        <v>58.1</v>
      </c>
      <c r="AD60" s="63">
        <f>'ABx data sorted by hole'!BI16</f>
        <v>0.6</v>
      </c>
      <c r="AE60" s="63">
        <f>'ABx data sorted by hole'!BJ16</f>
        <v>1.55</v>
      </c>
      <c r="AF60" s="63">
        <f>'ABx data sorted by hole'!BM16</f>
        <v>6.83</v>
      </c>
      <c r="AG60" s="63">
        <f>'ABx data sorted by hole'!BN16</f>
        <v>0.69</v>
      </c>
      <c r="AH60" s="63">
        <f>'ABx data sorted by hole'!BP16</f>
        <v>0.96</v>
      </c>
      <c r="AI60" s="63">
        <f>'ABx data sorted by hole'!BQ16</f>
        <v>1.77</v>
      </c>
      <c r="AJ60" s="63">
        <f>'ABx data sorted by hole'!BT16</f>
        <v>339</v>
      </c>
      <c r="AK60" s="63">
        <f>'ABx data sorted by hole'!BU16</f>
        <v>4</v>
      </c>
      <c r="AL60" s="63">
        <f>'ABx data sorted by hole'!BV16</f>
        <v>52.6</v>
      </c>
      <c r="AM60" s="63">
        <f>'ABx data sorted by hole'!BW16</f>
        <v>5.98</v>
      </c>
      <c r="AN60" s="63">
        <f>'ABx data sorted by hole'!BY16</f>
        <v>185</v>
      </c>
    </row>
    <row r="61" spans="1:40" x14ac:dyDescent="0.25">
      <c r="A61" s="11" t="s">
        <v>216</v>
      </c>
      <c r="B61" s="10" t="str">
        <f t="shared" si="6"/>
        <v>DL616</v>
      </c>
      <c r="C61" s="63" t="s">
        <v>252</v>
      </c>
      <c r="D61" s="27">
        <f t="shared" si="7"/>
        <v>0</v>
      </c>
      <c r="E61" s="13">
        <f t="shared" si="8"/>
        <v>1</v>
      </c>
      <c r="F61" s="6" t="str">
        <f t="shared" si="9"/>
        <v>RC chips Clay &amp; Rock</v>
      </c>
      <c r="G61" s="54" t="s">
        <v>227</v>
      </c>
      <c r="H61" s="54" t="s">
        <v>227</v>
      </c>
      <c r="I61" s="63">
        <f>'ABx data sorted by hole'!L17</f>
        <v>386</v>
      </c>
      <c r="J61" s="63">
        <f>'ABx data sorted by hole'!Q17</f>
        <v>100</v>
      </c>
      <c r="K61" s="63">
        <f>'ABx data sorted by hole'!T17</f>
        <v>19</v>
      </c>
      <c r="L61" s="63">
        <f>'ABx data sorted by hole'!U17</f>
        <v>2.7</v>
      </c>
      <c r="M61" s="63">
        <f>'ABx data sorted by hole'!W17</f>
        <v>14.4</v>
      </c>
      <c r="N61" s="63">
        <f>'ABx data sorted by hole'!X17</f>
        <v>9.2799999999999994</v>
      </c>
      <c r="O61" s="63">
        <f>'ABx data sorted by hole'!Y17</f>
        <v>3.96</v>
      </c>
      <c r="P61" s="63">
        <f>'ABx data sorted by hole'!AB17</f>
        <v>27.4</v>
      </c>
      <c r="Q61" s="63">
        <f>'ABx data sorted by hole'!AC17</f>
        <v>14.4</v>
      </c>
      <c r="R61" s="63">
        <f>'ABx data sorted by hole'!AE17</f>
        <v>4.59</v>
      </c>
      <c r="S61" s="63">
        <f>'ABx data sorted by hole'!AG17</f>
        <v>2.9</v>
      </c>
      <c r="T61" s="63">
        <f>'ABx data sorted by hole'!AJ17</f>
        <v>54.1</v>
      </c>
      <c r="U61" s="63">
        <f>'ABx data sorted by hole'!AL17</f>
        <v>1.1200000000000001</v>
      </c>
      <c r="V61" s="63">
        <f>'ABx data sorted by hole'!AR17</f>
        <v>9.0299999999999994</v>
      </c>
      <c r="W61" s="63">
        <f>'ABx data sorted by hole'!AS17</f>
        <v>64.599999999999994</v>
      </c>
      <c r="X61" s="63">
        <f>'ABx data sorted by hole'!AX17</f>
        <v>15.1</v>
      </c>
      <c r="Y61" s="63">
        <f>'ABx data sorted by hole'!AZ17</f>
        <v>32.6</v>
      </c>
      <c r="Z61" s="63">
        <f>'ABx data sorted by hole'!BD17</f>
        <v>76.599999999999994</v>
      </c>
      <c r="AA61" s="63">
        <f>'ABx data sorted by hole'!BF17</f>
        <v>14.3</v>
      </c>
      <c r="AB61" s="63">
        <f>'ABx data sorted by hole'!BG17</f>
        <v>1.9</v>
      </c>
      <c r="AC61" s="63">
        <f>'ABx data sorted by hole'!BH17</f>
        <v>17.600000000000001</v>
      </c>
      <c r="AD61" s="63">
        <f>'ABx data sorted by hole'!BI17</f>
        <v>0.6</v>
      </c>
      <c r="AE61" s="63">
        <f>'ABx data sorted by hole'!BJ17</f>
        <v>2.2400000000000002</v>
      </c>
      <c r="AF61" s="63">
        <f>'ABx data sorted by hole'!BM17</f>
        <v>7.02</v>
      </c>
      <c r="AG61" s="63">
        <f>'ABx data sorted by hole'!BN17</f>
        <v>0.65</v>
      </c>
      <c r="AH61" s="63">
        <f>'ABx data sorted by hole'!BP17</f>
        <v>1.23</v>
      </c>
      <c r="AI61" s="63">
        <f>'ABx data sorted by hole'!BQ17</f>
        <v>1.82</v>
      </c>
      <c r="AJ61" s="63">
        <f>'ABx data sorted by hole'!BT17</f>
        <v>261</v>
      </c>
      <c r="AK61" s="63">
        <f>'ABx data sorted by hole'!BU17</f>
        <v>4.3</v>
      </c>
      <c r="AL61" s="63">
        <f>'ABx data sorted by hole'!BV17</f>
        <v>89.3</v>
      </c>
      <c r="AM61" s="63">
        <f>'ABx data sorted by hole'!BW17</f>
        <v>8.2799999999999994</v>
      </c>
      <c r="AN61" s="63">
        <f>'ABx data sorted by hole'!BY17</f>
        <v>187</v>
      </c>
    </row>
    <row r="62" spans="1:40" x14ac:dyDescent="0.25">
      <c r="A62" s="11" t="s">
        <v>216</v>
      </c>
      <c r="B62" s="10" t="str">
        <f t="shared" si="6"/>
        <v>DL616</v>
      </c>
      <c r="C62" s="63" t="s">
        <v>253</v>
      </c>
      <c r="D62" s="27">
        <f t="shared" si="7"/>
        <v>1</v>
      </c>
      <c r="E62" s="13">
        <f t="shared" si="8"/>
        <v>2</v>
      </c>
      <c r="F62" s="6" t="str">
        <f t="shared" si="9"/>
        <v>RC chips Clay &amp; Rock</v>
      </c>
      <c r="G62" s="54" t="s">
        <v>227</v>
      </c>
      <c r="H62" s="54" t="s">
        <v>227</v>
      </c>
      <c r="I62" s="63">
        <f>'ABx data sorted by hole'!L18</f>
        <v>394</v>
      </c>
      <c r="J62" s="63">
        <f>'ABx data sorted by hole'!Q18</f>
        <v>119</v>
      </c>
      <c r="K62" s="63">
        <f>'ABx data sorted by hole'!T18</f>
        <v>9</v>
      </c>
      <c r="L62" s="63">
        <f>'ABx data sorted by hole'!U18</f>
        <v>2.1800000000000002</v>
      </c>
      <c r="M62" s="63">
        <f>'ABx data sorted by hole'!W18</f>
        <v>29.4</v>
      </c>
      <c r="N62" s="63">
        <f>'ABx data sorted by hole'!X18</f>
        <v>18.399999999999999</v>
      </c>
      <c r="O62" s="63">
        <f>'ABx data sorted by hole'!Y18</f>
        <v>8.5500000000000007</v>
      </c>
      <c r="P62" s="63">
        <f>'ABx data sorted by hole'!AB18</f>
        <v>29.1</v>
      </c>
      <c r="Q62" s="63">
        <f>'ABx data sorted by hole'!AC18</f>
        <v>32.299999999999997</v>
      </c>
      <c r="R62" s="63">
        <f>'ABx data sorted by hole'!AE18</f>
        <v>5.3</v>
      </c>
      <c r="S62" s="63">
        <f>'ABx data sorted by hole'!AG18</f>
        <v>6.04</v>
      </c>
      <c r="T62" s="63">
        <f>'ABx data sorted by hole'!AJ18</f>
        <v>90.8</v>
      </c>
      <c r="U62" s="63">
        <f>'ABx data sorted by hole'!AL18</f>
        <v>2.65</v>
      </c>
      <c r="V62" s="63">
        <f>'ABx data sorted by hole'!AR18</f>
        <v>9.9700000000000006</v>
      </c>
      <c r="W62" s="63">
        <f>'ABx data sorted by hole'!AS18</f>
        <v>131.5</v>
      </c>
      <c r="X62" s="63">
        <f>'ABx data sorted by hole'!AX18</f>
        <v>29.7</v>
      </c>
      <c r="Y62" s="63">
        <f>'ABx data sorted by hole'!AZ18</f>
        <v>22.5</v>
      </c>
      <c r="Z62" s="63">
        <f>'ABx data sorted by hole'!BD18</f>
        <v>79.099999999999994</v>
      </c>
      <c r="AA62" s="63">
        <f>'ABx data sorted by hole'!BF18</f>
        <v>31.6</v>
      </c>
      <c r="AB62" s="63">
        <f>'ABx data sorted by hole'!BG18</f>
        <v>2.4</v>
      </c>
      <c r="AC62" s="63">
        <f>'ABx data sorted by hole'!BH18</f>
        <v>13.6</v>
      </c>
      <c r="AD62" s="63">
        <f>'ABx data sorted by hole'!BI18</f>
        <v>0.6</v>
      </c>
      <c r="AE62" s="63">
        <f>'ABx data sorted by hole'!BJ18</f>
        <v>5.16</v>
      </c>
      <c r="AF62" s="63">
        <f>'ABx data sorted by hole'!BM18</f>
        <v>8.16</v>
      </c>
      <c r="AG62" s="63">
        <f>'ABx data sorted by hole'!BN18</f>
        <v>0.8</v>
      </c>
      <c r="AH62" s="63">
        <f>'ABx data sorted by hole'!BP18</f>
        <v>3.03</v>
      </c>
      <c r="AI62" s="63">
        <f>'ABx data sorted by hole'!BQ18</f>
        <v>2.0699999999999998</v>
      </c>
      <c r="AJ62" s="63">
        <f>'ABx data sorted by hole'!BT18</f>
        <v>244</v>
      </c>
      <c r="AK62" s="63">
        <f>'ABx data sorted by hole'!BU18</f>
        <v>1.5</v>
      </c>
      <c r="AL62" s="63">
        <f>'ABx data sorted by hole'!BV18</f>
        <v>173.5</v>
      </c>
      <c r="AM62" s="63">
        <f>'ABx data sorted by hole'!BW18</f>
        <v>17.149999999999999</v>
      </c>
      <c r="AN62" s="63">
        <f>'ABx data sorted by hole'!BY18</f>
        <v>210</v>
      </c>
    </row>
    <row r="63" spans="1:40" x14ac:dyDescent="0.25">
      <c r="A63" s="11" t="s">
        <v>216</v>
      </c>
      <c r="B63" s="10" t="str">
        <f t="shared" si="6"/>
        <v>DL616</v>
      </c>
      <c r="C63" s="63" t="s">
        <v>254</v>
      </c>
      <c r="D63" s="27">
        <f t="shared" si="7"/>
        <v>2</v>
      </c>
      <c r="E63" s="13">
        <f t="shared" si="8"/>
        <v>3</v>
      </c>
      <c r="F63" s="6" t="str">
        <f t="shared" si="9"/>
        <v>RC chips Clay &amp; Rock</v>
      </c>
      <c r="G63" s="54" t="s">
        <v>227</v>
      </c>
      <c r="H63" s="54" t="s">
        <v>227</v>
      </c>
      <c r="I63" s="63">
        <f>'ABx data sorted by hole'!L19</f>
        <v>375</v>
      </c>
      <c r="J63" s="63">
        <f>'ABx data sorted by hole'!Q19</f>
        <v>92.6</v>
      </c>
      <c r="K63" s="63">
        <f>'ABx data sorted by hole'!T19</f>
        <v>8</v>
      </c>
      <c r="L63" s="63">
        <f>'ABx data sorted by hole'!U19</f>
        <v>3.08</v>
      </c>
      <c r="M63" s="63">
        <f>'ABx data sorted by hole'!W19</f>
        <v>34</v>
      </c>
      <c r="N63" s="63">
        <f>'ABx data sorted by hole'!X19</f>
        <v>20.8</v>
      </c>
      <c r="O63" s="63">
        <f>'ABx data sorted by hole'!Y19</f>
        <v>10</v>
      </c>
      <c r="P63" s="63">
        <f>'ABx data sorted by hole'!AB19</f>
        <v>28.6</v>
      </c>
      <c r="Q63" s="63">
        <f>'ABx data sorted by hole'!AC19</f>
        <v>37.1</v>
      </c>
      <c r="R63" s="63">
        <f>'ABx data sorted by hole'!AE19</f>
        <v>6.1</v>
      </c>
      <c r="S63" s="63">
        <f>'ABx data sorted by hole'!AG19</f>
        <v>6.67</v>
      </c>
      <c r="T63" s="63">
        <f>'ABx data sorted by hole'!AJ19</f>
        <v>92.9</v>
      </c>
      <c r="U63" s="63">
        <f>'ABx data sorted by hole'!AL19</f>
        <v>2.99</v>
      </c>
      <c r="V63" s="63">
        <f>'ABx data sorted by hole'!AR19</f>
        <v>9.84</v>
      </c>
      <c r="W63" s="63">
        <f>'ABx data sorted by hole'!AS19</f>
        <v>130</v>
      </c>
      <c r="X63" s="63">
        <f>'ABx data sorted by hole'!AX19</f>
        <v>29.1</v>
      </c>
      <c r="Y63" s="63">
        <f>'ABx data sorted by hole'!AZ19</f>
        <v>32.700000000000003</v>
      </c>
      <c r="Z63" s="63">
        <f>'ABx data sorted by hole'!BD19</f>
        <v>71.599999999999994</v>
      </c>
      <c r="AA63" s="63">
        <f>'ABx data sorted by hole'!BF19</f>
        <v>32.5</v>
      </c>
      <c r="AB63" s="63">
        <f>'ABx data sorted by hole'!BG19</f>
        <v>2.2999999999999998</v>
      </c>
      <c r="AC63" s="63">
        <f>'ABx data sorted by hole'!BH19</f>
        <v>13.8</v>
      </c>
      <c r="AD63" s="63">
        <f>'ABx data sorted by hole'!BI19</f>
        <v>0.6</v>
      </c>
      <c r="AE63" s="63">
        <f>'ABx data sorted by hole'!BJ19</f>
        <v>5.63</v>
      </c>
      <c r="AF63" s="63">
        <f>'ABx data sorted by hole'!BM19</f>
        <v>7.92</v>
      </c>
      <c r="AG63" s="63">
        <f>'ABx data sorted by hole'!BN19</f>
        <v>0.71</v>
      </c>
      <c r="AH63" s="63">
        <f>'ABx data sorted by hole'!BP19</f>
        <v>3.08</v>
      </c>
      <c r="AI63" s="63">
        <f>'ABx data sorted by hole'!BQ19</f>
        <v>1.82</v>
      </c>
      <c r="AJ63" s="63">
        <f>'ABx data sorted by hole'!BT19</f>
        <v>207</v>
      </c>
      <c r="AK63" s="63">
        <f>'ABx data sorted by hole'!BU19</f>
        <v>1.7</v>
      </c>
      <c r="AL63" s="63">
        <f>'ABx data sorted by hole'!BV19</f>
        <v>197.5</v>
      </c>
      <c r="AM63" s="63">
        <f>'ABx data sorted by hole'!BW19</f>
        <v>18.399999999999999</v>
      </c>
      <c r="AN63" s="63">
        <f>'ABx data sorted by hole'!BY19</f>
        <v>205</v>
      </c>
    </row>
    <row r="64" spans="1:40" x14ac:dyDescent="0.25">
      <c r="A64" s="11" t="s">
        <v>216</v>
      </c>
      <c r="B64" s="10" t="str">
        <f t="shared" si="6"/>
        <v>DL616</v>
      </c>
      <c r="C64" s="63" t="s">
        <v>255</v>
      </c>
      <c r="D64" s="27">
        <f t="shared" si="7"/>
        <v>3</v>
      </c>
      <c r="E64" s="13">
        <f t="shared" si="8"/>
        <v>4</v>
      </c>
      <c r="F64" s="6" t="str">
        <f t="shared" si="9"/>
        <v>RC chips Clay &amp; Rock</v>
      </c>
      <c r="G64" s="54" t="s">
        <v>227</v>
      </c>
      <c r="H64" s="54" t="s">
        <v>227</v>
      </c>
      <c r="I64" s="63">
        <f>'ABx data sorted by hole'!L20</f>
        <v>435</v>
      </c>
      <c r="J64" s="63">
        <f>'ABx data sorted by hole'!Q20</f>
        <v>107.5</v>
      </c>
      <c r="K64" s="63">
        <f>'ABx data sorted by hole'!T20</f>
        <v>7</v>
      </c>
      <c r="L64" s="63">
        <f>'ABx data sorted by hole'!U20</f>
        <v>2.5099999999999998</v>
      </c>
      <c r="M64" s="63">
        <f>'ABx data sorted by hole'!W20</f>
        <v>29.1</v>
      </c>
      <c r="N64" s="63">
        <f>'ABx data sorted by hole'!X20</f>
        <v>17.95</v>
      </c>
      <c r="O64" s="63">
        <f>'ABx data sorted by hole'!Y20</f>
        <v>8.33</v>
      </c>
      <c r="P64" s="63">
        <f>'ABx data sorted by hole'!AB20</f>
        <v>26.3</v>
      </c>
      <c r="Q64" s="63">
        <f>'ABx data sorted by hole'!AC20</f>
        <v>31.4</v>
      </c>
      <c r="R64" s="63">
        <f>'ABx data sorted by hole'!AE20</f>
        <v>5.39</v>
      </c>
      <c r="S64" s="63">
        <f>'ABx data sorted by hole'!AG20</f>
        <v>6.03</v>
      </c>
      <c r="T64" s="63">
        <f>'ABx data sorted by hole'!AJ20</f>
        <v>80.5</v>
      </c>
      <c r="U64" s="63">
        <f>'ABx data sorted by hole'!AL20</f>
        <v>2.29</v>
      </c>
      <c r="V64" s="63">
        <f>'ABx data sorted by hole'!AR20</f>
        <v>8.7799999999999994</v>
      </c>
      <c r="W64" s="63">
        <f>'ABx data sorted by hole'!AS20</f>
        <v>105.5</v>
      </c>
      <c r="X64" s="63">
        <f>'ABx data sorted by hole'!AX20</f>
        <v>24.3</v>
      </c>
      <c r="Y64" s="63">
        <f>'ABx data sorted by hole'!AZ20</f>
        <v>34.5</v>
      </c>
      <c r="Z64" s="63">
        <f>'ABx data sorted by hole'!BD20</f>
        <v>66.2</v>
      </c>
      <c r="AA64" s="63">
        <f>'ABx data sorted by hole'!BF20</f>
        <v>29.7</v>
      </c>
      <c r="AB64" s="63">
        <f>'ABx data sorted by hole'!BG20</f>
        <v>2.4</v>
      </c>
      <c r="AC64" s="63">
        <f>'ABx data sorted by hole'!BH20</f>
        <v>12.4</v>
      </c>
      <c r="AD64" s="63">
        <f>'ABx data sorted by hole'!BI20</f>
        <v>0.6</v>
      </c>
      <c r="AE64" s="63">
        <f>'ABx data sorted by hole'!BJ20</f>
        <v>5.35</v>
      </c>
      <c r="AF64" s="63">
        <f>'ABx data sorted by hole'!BM20</f>
        <v>6.82</v>
      </c>
      <c r="AG64" s="63">
        <f>'ABx data sorted by hole'!BN20</f>
        <v>0.7</v>
      </c>
      <c r="AH64" s="63">
        <f>'ABx data sorted by hole'!BP20</f>
        <v>2.6</v>
      </c>
      <c r="AI64" s="63">
        <f>'ABx data sorted by hole'!BQ20</f>
        <v>1.7</v>
      </c>
      <c r="AJ64" s="63">
        <f>'ABx data sorted by hole'!BT20</f>
        <v>227</v>
      </c>
      <c r="AK64" s="63">
        <f>'ABx data sorted by hole'!BU20</f>
        <v>1.2</v>
      </c>
      <c r="AL64" s="63">
        <f>'ABx data sorted by hole'!BV20</f>
        <v>177</v>
      </c>
      <c r="AM64" s="63">
        <f>'ABx data sorted by hole'!BW20</f>
        <v>15.85</v>
      </c>
      <c r="AN64" s="63">
        <f>'ABx data sorted by hole'!BY20</f>
        <v>189</v>
      </c>
    </row>
    <row r="65" spans="1:40" x14ac:dyDescent="0.25">
      <c r="A65" s="11" t="s">
        <v>216</v>
      </c>
      <c r="B65" s="10" t="str">
        <f t="shared" si="6"/>
        <v>DL616</v>
      </c>
      <c r="C65" s="63" t="s">
        <v>256</v>
      </c>
      <c r="D65" s="27">
        <f t="shared" si="7"/>
        <v>4</v>
      </c>
      <c r="E65" s="13">
        <f t="shared" si="8"/>
        <v>5</v>
      </c>
      <c r="F65" s="6" t="str">
        <f t="shared" si="9"/>
        <v>RC chips Clay &amp; Rock</v>
      </c>
      <c r="G65" s="54" t="s">
        <v>227</v>
      </c>
      <c r="H65" s="54" t="s">
        <v>227</v>
      </c>
      <c r="I65" s="63">
        <f>'ABx data sorted by hole'!L21</f>
        <v>513</v>
      </c>
      <c r="J65" s="63">
        <f>'ABx data sorted by hole'!Q21</f>
        <v>87.7</v>
      </c>
      <c r="K65" s="63">
        <f>'ABx data sorted by hole'!T21</f>
        <v>6</v>
      </c>
      <c r="L65" s="63">
        <f>'ABx data sorted by hole'!U21</f>
        <v>3.24</v>
      </c>
      <c r="M65" s="63">
        <f>'ABx data sorted by hole'!W21</f>
        <v>32.700000000000003</v>
      </c>
      <c r="N65" s="63">
        <f>'ABx data sorted by hole'!X21</f>
        <v>18.3</v>
      </c>
      <c r="O65" s="63">
        <f>'ABx data sorted by hole'!Y21</f>
        <v>8.02</v>
      </c>
      <c r="P65" s="63">
        <f>'ABx data sorted by hole'!AB21</f>
        <v>27.4</v>
      </c>
      <c r="Q65" s="63">
        <f>'ABx data sorted by hole'!AC21</f>
        <v>32.6</v>
      </c>
      <c r="R65" s="63">
        <f>'ABx data sorted by hole'!AE21</f>
        <v>5.16</v>
      </c>
      <c r="S65" s="63">
        <f>'ABx data sorted by hole'!AG21</f>
        <v>6.58</v>
      </c>
      <c r="T65" s="63">
        <f>'ABx data sorted by hole'!AJ21</f>
        <v>76.3</v>
      </c>
      <c r="U65" s="63">
        <f>'ABx data sorted by hole'!AL21</f>
        <v>2.4300000000000002</v>
      </c>
      <c r="V65" s="63">
        <f>'ABx data sorted by hole'!AR21</f>
        <v>9.2100000000000009</v>
      </c>
      <c r="W65" s="63">
        <f>'ABx data sorted by hole'!AS21</f>
        <v>88.8</v>
      </c>
      <c r="X65" s="63">
        <f>'ABx data sorted by hole'!AX21</f>
        <v>21.4</v>
      </c>
      <c r="Y65" s="63">
        <f>'ABx data sorted by hole'!AZ21</f>
        <v>46.8</v>
      </c>
      <c r="Z65" s="63">
        <f>'ABx data sorted by hole'!BD21</f>
        <v>62.5</v>
      </c>
      <c r="AA65" s="63">
        <f>'ABx data sorted by hole'!BF21</f>
        <v>25.6</v>
      </c>
      <c r="AB65" s="63">
        <f>'ABx data sorted by hole'!BG21</f>
        <v>2.4</v>
      </c>
      <c r="AC65" s="63">
        <f>'ABx data sorted by hole'!BH21</f>
        <v>18.2</v>
      </c>
      <c r="AD65" s="63">
        <f>'ABx data sorted by hole'!BI21</f>
        <v>0.7</v>
      </c>
      <c r="AE65" s="63">
        <f>'ABx data sorted by hole'!BJ21</f>
        <v>5.47</v>
      </c>
      <c r="AF65" s="63">
        <f>'ABx data sorted by hole'!BM21</f>
        <v>7.03</v>
      </c>
      <c r="AG65" s="63">
        <f>'ABx data sorted by hole'!BN21</f>
        <v>0.73</v>
      </c>
      <c r="AH65" s="63">
        <f>'ABx data sorted by hole'!BP21</f>
        <v>2.56</v>
      </c>
      <c r="AI65" s="63">
        <f>'ABx data sorted by hole'!BQ21</f>
        <v>1.42</v>
      </c>
      <c r="AJ65" s="63">
        <f>'ABx data sorted by hole'!BT21</f>
        <v>209</v>
      </c>
      <c r="AK65" s="63">
        <f>'ABx data sorted by hole'!BU21</f>
        <v>0.8</v>
      </c>
      <c r="AL65" s="63">
        <f>'ABx data sorted by hole'!BV21</f>
        <v>184.5</v>
      </c>
      <c r="AM65" s="63">
        <f>'ABx data sorted by hole'!BW21</f>
        <v>17.100000000000001</v>
      </c>
      <c r="AN65" s="63">
        <f>'ABx data sorted by hole'!BY21</f>
        <v>193</v>
      </c>
    </row>
    <row r="66" spans="1:40" x14ac:dyDescent="0.25">
      <c r="A66" s="11" t="s">
        <v>216</v>
      </c>
      <c r="B66" s="10" t="str">
        <f t="shared" si="6"/>
        <v>DL616</v>
      </c>
      <c r="C66" s="63" t="s">
        <v>257</v>
      </c>
      <c r="D66" s="27">
        <f t="shared" si="7"/>
        <v>5</v>
      </c>
      <c r="E66" s="13">
        <f t="shared" si="8"/>
        <v>6</v>
      </c>
      <c r="F66" s="6" t="str">
        <f t="shared" si="9"/>
        <v>RC chips Clay &amp; Rock</v>
      </c>
      <c r="G66" s="54" t="s">
        <v>227</v>
      </c>
      <c r="H66" s="54" t="s">
        <v>227</v>
      </c>
      <c r="I66" s="63">
        <f>'ABx data sorted by hole'!L22</f>
        <v>561</v>
      </c>
      <c r="J66" s="63">
        <f>'ABx data sorted by hole'!Q22</f>
        <v>71.8</v>
      </c>
      <c r="K66" s="63">
        <f>'ABx data sorted by hole'!T22</f>
        <v>6</v>
      </c>
      <c r="L66" s="63">
        <f>'ABx data sorted by hole'!U22</f>
        <v>2.67</v>
      </c>
      <c r="M66" s="63">
        <f>'ABx data sorted by hole'!W22</f>
        <v>21.8</v>
      </c>
      <c r="N66" s="63">
        <f>'ABx data sorted by hole'!X22</f>
        <v>13.25</v>
      </c>
      <c r="O66" s="63">
        <f>'ABx data sorted by hole'!Y22</f>
        <v>5.48</v>
      </c>
      <c r="P66" s="63">
        <f>'ABx data sorted by hole'!AB22</f>
        <v>25.9</v>
      </c>
      <c r="Q66" s="63">
        <f>'ABx data sorted by hole'!AC22</f>
        <v>20.7</v>
      </c>
      <c r="R66" s="63">
        <f>'ABx data sorted by hole'!AE22</f>
        <v>5.34</v>
      </c>
      <c r="S66" s="63">
        <f>'ABx data sorted by hole'!AG22</f>
        <v>4.57</v>
      </c>
      <c r="T66" s="63">
        <f>'ABx data sorted by hole'!AJ22</f>
        <v>51.2</v>
      </c>
      <c r="U66" s="63">
        <f>'ABx data sorted by hole'!AL22</f>
        <v>1.6</v>
      </c>
      <c r="V66" s="63">
        <f>'ABx data sorted by hole'!AR22</f>
        <v>9.6999999999999993</v>
      </c>
      <c r="W66" s="63">
        <f>'ABx data sorted by hole'!AS22</f>
        <v>63.3</v>
      </c>
      <c r="X66" s="63">
        <f>'ABx data sorted by hole'!AX22</f>
        <v>13.8</v>
      </c>
      <c r="Y66" s="63">
        <f>'ABx data sorted by hole'!AZ22</f>
        <v>51.4</v>
      </c>
      <c r="Z66" s="63">
        <f>'ABx data sorted by hole'!BD22</f>
        <v>61.3</v>
      </c>
      <c r="AA66" s="63">
        <f>'ABx data sorted by hole'!BF22</f>
        <v>15.5</v>
      </c>
      <c r="AB66" s="63">
        <f>'ABx data sorted by hole'!BG22</f>
        <v>1.7</v>
      </c>
      <c r="AC66" s="63">
        <f>'ABx data sorted by hole'!BH22</f>
        <v>18</v>
      </c>
      <c r="AD66" s="63">
        <f>'ABx data sorted by hole'!BI22</f>
        <v>0.6</v>
      </c>
      <c r="AE66" s="63">
        <f>'ABx data sorted by hole'!BJ22</f>
        <v>3.51</v>
      </c>
      <c r="AF66" s="63">
        <f>'ABx data sorted by hole'!BM22</f>
        <v>6.91</v>
      </c>
      <c r="AG66" s="63">
        <f>'ABx data sorted by hole'!BN22</f>
        <v>0.74</v>
      </c>
      <c r="AH66" s="63">
        <f>'ABx data sorted by hole'!BP22</f>
        <v>1.65</v>
      </c>
      <c r="AI66" s="63">
        <f>'ABx data sorted by hole'!BQ22</f>
        <v>1.66</v>
      </c>
      <c r="AJ66" s="63">
        <f>'ABx data sorted by hole'!BT22</f>
        <v>181</v>
      </c>
      <c r="AK66" s="63">
        <f>'ABx data sorted by hole'!BU22</f>
        <v>0.6</v>
      </c>
      <c r="AL66" s="63">
        <f>'ABx data sorted by hole'!BV22</f>
        <v>125</v>
      </c>
      <c r="AM66" s="63">
        <f>'ABx data sorted by hole'!BW22</f>
        <v>12</v>
      </c>
      <c r="AN66" s="63">
        <f>'ABx data sorted by hole'!BY22</f>
        <v>190</v>
      </c>
    </row>
    <row r="67" spans="1:40" x14ac:dyDescent="0.25">
      <c r="A67" s="11" t="s">
        <v>216</v>
      </c>
      <c r="B67" s="10" t="str">
        <f t="shared" si="6"/>
        <v>DL616</v>
      </c>
      <c r="C67" s="63" t="s">
        <v>258</v>
      </c>
      <c r="D67" s="27">
        <f t="shared" si="7"/>
        <v>6</v>
      </c>
      <c r="E67" s="13">
        <f t="shared" si="8"/>
        <v>7</v>
      </c>
      <c r="F67" s="6" t="str">
        <f t="shared" si="9"/>
        <v>RC chips Clay &amp; Rock</v>
      </c>
      <c r="G67" s="54" t="s">
        <v>227</v>
      </c>
      <c r="H67" s="54" t="s">
        <v>227</v>
      </c>
      <c r="I67" s="63">
        <f>'ABx data sorted by hole'!L23</f>
        <v>508</v>
      </c>
      <c r="J67" s="63">
        <f>'ABx data sorted by hole'!Q23</f>
        <v>59.7</v>
      </c>
      <c r="K67" s="63">
        <f>'ABx data sorted by hole'!T23</f>
        <v>5</v>
      </c>
      <c r="L67" s="63">
        <f>'ABx data sorted by hole'!U23</f>
        <v>2.5499999999999998</v>
      </c>
      <c r="M67" s="63">
        <f>'ABx data sorted by hole'!W23</f>
        <v>14.8</v>
      </c>
      <c r="N67" s="63">
        <f>'ABx data sorted by hole'!X23</f>
        <v>9.27</v>
      </c>
      <c r="O67" s="63">
        <f>'ABx data sorted by hole'!Y23</f>
        <v>3.75</v>
      </c>
      <c r="P67" s="63">
        <f>'ABx data sorted by hole'!AB23</f>
        <v>25.3</v>
      </c>
      <c r="Q67" s="63">
        <f>'ABx data sorted by hole'!AC23</f>
        <v>14.9</v>
      </c>
      <c r="R67" s="63">
        <f>'ABx data sorted by hole'!AE23</f>
        <v>4.5999999999999996</v>
      </c>
      <c r="S67" s="63">
        <f>'ABx data sorted by hole'!AG23</f>
        <v>2.99</v>
      </c>
      <c r="T67" s="63">
        <f>'ABx data sorted by hole'!AJ23</f>
        <v>37.4</v>
      </c>
      <c r="U67" s="63">
        <f>'ABx data sorted by hole'!AL23</f>
        <v>1.1399999999999999</v>
      </c>
      <c r="V67" s="63">
        <f>'ABx data sorted by hole'!AR23</f>
        <v>9.26</v>
      </c>
      <c r="W67" s="63">
        <f>'ABx data sorted by hole'!AS23</f>
        <v>43.6</v>
      </c>
      <c r="X67" s="63">
        <f>'ABx data sorted by hole'!AX23</f>
        <v>10.8</v>
      </c>
      <c r="Y67" s="63">
        <f>'ABx data sorted by hole'!AZ23</f>
        <v>54.1</v>
      </c>
      <c r="Z67" s="63">
        <f>'ABx data sorted by hole'!BD23</f>
        <v>62.5</v>
      </c>
      <c r="AA67" s="63">
        <f>'ABx data sorted by hole'!BF23</f>
        <v>11.05</v>
      </c>
      <c r="AB67" s="63">
        <f>'ABx data sorted by hole'!BG23</f>
        <v>1.8</v>
      </c>
      <c r="AC67" s="63">
        <f>'ABx data sorted by hole'!BH23</f>
        <v>18.399999999999999</v>
      </c>
      <c r="AD67" s="63">
        <f>'ABx data sorted by hole'!BI23</f>
        <v>0.6</v>
      </c>
      <c r="AE67" s="63">
        <f>'ABx data sorted by hole'!BJ23</f>
        <v>2.38</v>
      </c>
      <c r="AF67" s="63">
        <f>'ABx data sorted by hole'!BM23</f>
        <v>6.79</v>
      </c>
      <c r="AG67" s="63">
        <f>'ABx data sorted by hole'!BN23</f>
        <v>0.73</v>
      </c>
      <c r="AH67" s="63">
        <f>'ABx data sorted by hole'!BP23</f>
        <v>1.22</v>
      </c>
      <c r="AI67" s="63">
        <f>'ABx data sorted by hole'!BQ23</f>
        <v>1.31</v>
      </c>
      <c r="AJ67" s="63">
        <f>'ABx data sorted by hole'!BT23</f>
        <v>182</v>
      </c>
      <c r="AK67" s="63">
        <f>'ABx data sorted by hole'!BU23</f>
        <v>0.6</v>
      </c>
      <c r="AL67" s="63">
        <f>'ABx data sorted by hole'!BV23</f>
        <v>81.900000000000006</v>
      </c>
      <c r="AM67" s="63">
        <f>'ABx data sorted by hole'!BW23</f>
        <v>8.14</v>
      </c>
      <c r="AN67" s="63">
        <f>'ABx data sorted by hole'!BY23</f>
        <v>184</v>
      </c>
    </row>
    <row r="68" spans="1:40" x14ac:dyDescent="0.25">
      <c r="A68" s="11" t="s">
        <v>216</v>
      </c>
      <c r="B68" s="10" t="str">
        <f t="shared" si="6"/>
        <v>DL616</v>
      </c>
      <c r="C68" s="63" t="s">
        <v>259</v>
      </c>
      <c r="D68" s="27">
        <f t="shared" si="7"/>
        <v>7</v>
      </c>
      <c r="E68" s="13">
        <f t="shared" si="8"/>
        <v>8</v>
      </c>
      <c r="F68" s="6" t="str">
        <f t="shared" si="9"/>
        <v>RC chips Clay &amp; Rock</v>
      </c>
      <c r="G68" s="54" t="s">
        <v>227</v>
      </c>
      <c r="H68" s="54" t="s">
        <v>227</v>
      </c>
      <c r="I68" s="63">
        <f>'ABx data sorted by hole'!L24</f>
        <v>480</v>
      </c>
      <c r="J68" s="63">
        <f>'ABx data sorted by hole'!Q24</f>
        <v>58.3</v>
      </c>
      <c r="K68" s="63">
        <f>'ABx data sorted by hole'!T24</f>
        <v>7</v>
      </c>
      <c r="L68" s="63">
        <f>'ABx data sorted by hole'!U24</f>
        <v>2.95</v>
      </c>
      <c r="M68" s="63">
        <f>'ABx data sorted by hole'!W24</f>
        <v>12.75</v>
      </c>
      <c r="N68" s="63">
        <f>'ABx data sorted by hole'!X24</f>
        <v>7.65</v>
      </c>
      <c r="O68" s="63">
        <f>'ABx data sorted by hole'!Y24</f>
        <v>3.31</v>
      </c>
      <c r="P68" s="63">
        <f>'ABx data sorted by hole'!AB24</f>
        <v>25.4</v>
      </c>
      <c r="Q68" s="63">
        <f>'ABx data sorted by hole'!AC24</f>
        <v>11.85</v>
      </c>
      <c r="R68" s="63">
        <f>'ABx data sorted by hole'!AE24</f>
        <v>5.0199999999999996</v>
      </c>
      <c r="S68" s="63">
        <f>'ABx data sorted by hole'!AG24</f>
        <v>2.59</v>
      </c>
      <c r="T68" s="63">
        <f>'ABx data sorted by hole'!AJ24</f>
        <v>33.200000000000003</v>
      </c>
      <c r="U68" s="63">
        <f>'ABx data sorted by hole'!AL24</f>
        <v>1.04</v>
      </c>
      <c r="V68" s="63">
        <f>'ABx data sorted by hole'!AR24</f>
        <v>9.15</v>
      </c>
      <c r="W68" s="63">
        <f>'ABx data sorted by hole'!AS24</f>
        <v>40.299999999999997</v>
      </c>
      <c r="X68" s="63">
        <f>'ABx data sorted by hole'!AX24</f>
        <v>8.77</v>
      </c>
      <c r="Y68" s="63">
        <f>'ABx data sorted by hole'!AZ24</f>
        <v>71</v>
      </c>
      <c r="Z68" s="63">
        <f>'ABx data sorted by hole'!BD24</f>
        <v>63.9</v>
      </c>
      <c r="AA68" s="63">
        <f>'ABx data sorted by hole'!BF24</f>
        <v>11.2</v>
      </c>
      <c r="AB68" s="63">
        <f>'ABx data sorted by hole'!BG24</f>
        <v>2</v>
      </c>
      <c r="AC68" s="63">
        <f>'ABx data sorted by hole'!BH24</f>
        <v>22.9</v>
      </c>
      <c r="AD68" s="63">
        <f>'ABx data sorted by hole'!BI24</f>
        <v>0.6</v>
      </c>
      <c r="AE68" s="63">
        <f>'ABx data sorted by hole'!BJ24</f>
        <v>2.06</v>
      </c>
      <c r="AF68" s="63">
        <f>'ABx data sorted by hole'!BM24</f>
        <v>6.9</v>
      </c>
      <c r="AG68" s="63">
        <f>'ABx data sorted by hole'!BN24</f>
        <v>0.72</v>
      </c>
      <c r="AH68" s="63">
        <f>'ABx data sorted by hole'!BP24</f>
        <v>1.1000000000000001</v>
      </c>
      <c r="AI68" s="63">
        <f>'ABx data sorted by hole'!BQ24</f>
        <v>1.46</v>
      </c>
      <c r="AJ68" s="63">
        <f>'ABx data sorted by hole'!BT24</f>
        <v>188</v>
      </c>
      <c r="AK68" s="63">
        <f>'ABx data sorted by hole'!BU24</f>
        <v>1.1000000000000001</v>
      </c>
      <c r="AL68" s="63">
        <f>'ABx data sorted by hole'!BV24</f>
        <v>71.8</v>
      </c>
      <c r="AM68" s="63">
        <f>'ABx data sorted by hole'!BW24</f>
        <v>7.19</v>
      </c>
      <c r="AN68" s="63">
        <f>'ABx data sorted by hole'!BY24</f>
        <v>181</v>
      </c>
    </row>
    <row r="69" spans="1:40" x14ac:dyDescent="0.25">
      <c r="A69" s="11" t="s">
        <v>216</v>
      </c>
      <c r="B69" s="10" t="str">
        <f t="shared" si="6"/>
        <v>DL616</v>
      </c>
      <c r="C69" s="63" t="s">
        <v>260</v>
      </c>
      <c r="D69" s="27">
        <f t="shared" si="7"/>
        <v>8</v>
      </c>
      <c r="E69" s="13">
        <f t="shared" si="8"/>
        <v>9</v>
      </c>
      <c r="F69" s="6" t="str">
        <f t="shared" si="9"/>
        <v>RC chips Clay &amp; Rock</v>
      </c>
      <c r="G69" s="54" t="s">
        <v>227</v>
      </c>
      <c r="H69" s="54" t="s">
        <v>227</v>
      </c>
      <c r="I69" s="63">
        <f>'ABx data sorted by hole'!L25</f>
        <v>514</v>
      </c>
      <c r="J69" s="63">
        <f>'ABx data sorted by hole'!Q25</f>
        <v>55.6</v>
      </c>
      <c r="K69" s="63">
        <f>'ABx data sorted by hole'!T25</f>
        <v>9</v>
      </c>
      <c r="L69" s="63">
        <f>'ABx data sorted by hole'!U25</f>
        <v>3.09</v>
      </c>
      <c r="M69" s="63">
        <f>'ABx data sorted by hole'!W25</f>
        <v>11.3</v>
      </c>
      <c r="N69" s="63">
        <f>'ABx data sorted by hole'!X25</f>
        <v>6.91</v>
      </c>
      <c r="O69" s="63">
        <f>'ABx data sorted by hole'!Y25</f>
        <v>2.72</v>
      </c>
      <c r="P69" s="63">
        <f>'ABx data sorted by hole'!AB25</f>
        <v>25.7</v>
      </c>
      <c r="Q69" s="63">
        <f>'ABx data sorted by hole'!AC25</f>
        <v>11.3</v>
      </c>
      <c r="R69" s="63">
        <f>'ABx data sorted by hole'!AE25</f>
        <v>4.91</v>
      </c>
      <c r="S69" s="63">
        <f>'ABx data sorted by hole'!AG25</f>
        <v>2.33</v>
      </c>
      <c r="T69" s="63">
        <f>'ABx data sorted by hole'!AJ25</f>
        <v>35.299999999999997</v>
      </c>
      <c r="U69" s="63">
        <f>'ABx data sorted by hole'!AL25</f>
        <v>1.04</v>
      </c>
      <c r="V69" s="63">
        <f>'ABx data sorted by hole'!AR25</f>
        <v>8.34</v>
      </c>
      <c r="W69" s="63">
        <f>'ABx data sorted by hole'!AS25</f>
        <v>42.1</v>
      </c>
      <c r="X69" s="63">
        <f>'ABx data sorted by hole'!AX25</f>
        <v>9.4700000000000006</v>
      </c>
      <c r="Y69" s="63">
        <f>'ABx data sorted by hole'!AZ25</f>
        <v>72.7</v>
      </c>
      <c r="Z69" s="63">
        <f>'ABx data sorted by hole'!BD25</f>
        <v>57.4</v>
      </c>
      <c r="AA69" s="63">
        <f>'ABx data sorted by hole'!BF25</f>
        <v>10.15</v>
      </c>
      <c r="AB69" s="63">
        <f>'ABx data sorted by hole'!BG25</f>
        <v>1.8</v>
      </c>
      <c r="AC69" s="63">
        <f>'ABx data sorted by hole'!BH25</f>
        <v>30</v>
      </c>
      <c r="AD69" s="63">
        <f>'ABx data sorted by hole'!BI25</f>
        <v>0.6</v>
      </c>
      <c r="AE69" s="63">
        <f>'ABx data sorted by hole'!BJ25</f>
        <v>1.87</v>
      </c>
      <c r="AF69" s="63">
        <f>'ABx data sorted by hole'!BM25</f>
        <v>5.84</v>
      </c>
      <c r="AG69" s="63">
        <f>'ABx data sorted by hole'!BN25</f>
        <v>0.67</v>
      </c>
      <c r="AH69" s="63">
        <f>'ABx data sorted by hole'!BP25</f>
        <v>0.94</v>
      </c>
      <c r="AI69" s="63">
        <f>'ABx data sorted by hole'!BQ25</f>
        <v>1.5</v>
      </c>
      <c r="AJ69" s="63">
        <f>'ABx data sorted by hole'!BT25</f>
        <v>156</v>
      </c>
      <c r="AK69" s="63">
        <f>'ABx data sorted by hole'!BU25</f>
        <v>0.5</v>
      </c>
      <c r="AL69" s="63">
        <f>'ABx data sorted by hole'!BV25</f>
        <v>71.7</v>
      </c>
      <c r="AM69" s="63">
        <f>'ABx data sorted by hole'!BW25</f>
        <v>6.9</v>
      </c>
      <c r="AN69" s="63">
        <f>'ABx data sorted by hole'!BY25</f>
        <v>186</v>
      </c>
    </row>
    <row r="70" spans="1:40" x14ac:dyDescent="0.25">
      <c r="A70" s="11" t="s">
        <v>216</v>
      </c>
      <c r="B70" s="10" t="str">
        <f t="shared" si="6"/>
        <v>DL616</v>
      </c>
      <c r="C70" s="63" t="s">
        <v>261</v>
      </c>
      <c r="D70" s="27">
        <f t="shared" si="7"/>
        <v>9</v>
      </c>
      <c r="E70" s="13">
        <f t="shared" si="8"/>
        <v>10</v>
      </c>
      <c r="F70" s="6" t="str">
        <f t="shared" si="9"/>
        <v>RC chips Clay &amp; Rock</v>
      </c>
      <c r="G70" s="54" t="s">
        <v>227</v>
      </c>
      <c r="H70" s="54" t="s">
        <v>227</v>
      </c>
      <c r="I70" s="63">
        <f>'ABx data sorted by hole'!L26</f>
        <v>543</v>
      </c>
      <c r="J70" s="63">
        <f>'ABx data sorted by hole'!Q26</f>
        <v>60.6</v>
      </c>
      <c r="K70" s="63">
        <f>'ABx data sorted by hole'!T26</f>
        <v>14</v>
      </c>
      <c r="L70" s="63">
        <f>'ABx data sorted by hole'!U26</f>
        <v>3.61</v>
      </c>
      <c r="M70" s="63">
        <f>'ABx data sorted by hole'!W26</f>
        <v>11.45</v>
      </c>
      <c r="N70" s="63">
        <f>'ABx data sorted by hole'!X26</f>
        <v>6.52</v>
      </c>
      <c r="O70" s="63">
        <f>'ABx data sorted by hole'!Y26</f>
        <v>2.86</v>
      </c>
      <c r="P70" s="63">
        <f>'ABx data sorted by hole'!AB26</f>
        <v>24.4</v>
      </c>
      <c r="Q70" s="63">
        <f>'ABx data sorted by hole'!AC26</f>
        <v>11.45</v>
      </c>
      <c r="R70" s="63">
        <f>'ABx data sorted by hole'!AE26</f>
        <v>5.29</v>
      </c>
      <c r="S70" s="63">
        <f>'ABx data sorted by hole'!AG26</f>
        <v>2.42</v>
      </c>
      <c r="T70" s="63">
        <f>'ABx data sorted by hole'!AJ26</f>
        <v>38.9</v>
      </c>
      <c r="U70" s="63">
        <f>'ABx data sorted by hole'!AL26</f>
        <v>1.08</v>
      </c>
      <c r="V70" s="63">
        <f>'ABx data sorted by hole'!AR26</f>
        <v>9.9</v>
      </c>
      <c r="W70" s="63">
        <f>'ABx data sorted by hole'!AS26</f>
        <v>41.9</v>
      </c>
      <c r="X70" s="63">
        <f>'ABx data sorted by hole'!AX26</f>
        <v>9.8800000000000008</v>
      </c>
      <c r="Y70" s="63">
        <f>'ABx data sorted by hole'!AZ26</f>
        <v>80.5</v>
      </c>
      <c r="Z70" s="63">
        <f>'ABx data sorted by hole'!BD26</f>
        <v>55.6</v>
      </c>
      <c r="AA70" s="63">
        <f>'ABx data sorted by hole'!BF26</f>
        <v>11.25</v>
      </c>
      <c r="AB70" s="63">
        <f>'ABx data sorted by hole'!BG26</f>
        <v>1.8</v>
      </c>
      <c r="AC70" s="63">
        <f>'ABx data sorted by hole'!BH26</f>
        <v>45.3</v>
      </c>
      <c r="AD70" s="63">
        <f>'ABx data sorted by hole'!BI26</f>
        <v>0.7</v>
      </c>
      <c r="AE70" s="63">
        <f>'ABx data sorted by hole'!BJ26</f>
        <v>2.0499999999999998</v>
      </c>
      <c r="AF70" s="63">
        <f>'ABx data sorted by hole'!BM26</f>
        <v>7.28</v>
      </c>
      <c r="AG70" s="63">
        <f>'ABx data sorted by hole'!BN26</f>
        <v>0.76</v>
      </c>
      <c r="AH70" s="63">
        <f>'ABx data sorted by hole'!BP26</f>
        <v>1</v>
      </c>
      <c r="AI70" s="63">
        <f>'ABx data sorted by hole'!BQ26</f>
        <v>1.81</v>
      </c>
      <c r="AJ70" s="63">
        <f>'ABx data sorted by hole'!BT26</f>
        <v>172</v>
      </c>
      <c r="AK70" s="63">
        <f>'ABx data sorted by hole'!BU26</f>
        <v>1.2</v>
      </c>
      <c r="AL70" s="63">
        <f>'ABx data sorted by hole'!BV26</f>
        <v>69.2</v>
      </c>
      <c r="AM70" s="63">
        <f>'ABx data sorted by hole'!BW26</f>
        <v>6.73</v>
      </c>
      <c r="AN70" s="63">
        <f>'ABx data sorted by hole'!BY26</f>
        <v>199</v>
      </c>
    </row>
    <row r="71" spans="1:40" x14ac:dyDescent="0.25">
      <c r="A71" s="11" t="s">
        <v>216</v>
      </c>
      <c r="B71" s="10" t="str">
        <f t="shared" si="6"/>
        <v>DL616</v>
      </c>
      <c r="C71" s="63" t="s">
        <v>262</v>
      </c>
      <c r="D71" s="27">
        <f t="shared" si="7"/>
        <v>10</v>
      </c>
      <c r="E71" s="13">
        <f t="shared" si="8"/>
        <v>11</v>
      </c>
      <c r="F71" s="6" t="str">
        <f t="shared" si="9"/>
        <v>RC chips Clay &amp; Rock</v>
      </c>
      <c r="G71" s="54" t="s">
        <v>227</v>
      </c>
      <c r="H71" s="54" t="s">
        <v>227</v>
      </c>
      <c r="I71" s="63">
        <f>'ABx data sorted by hole'!L27</f>
        <v>404</v>
      </c>
      <c r="J71" s="63">
        <f>'ABx data sorted by hole'!Q27</f>
        <v>52.2</v>
      </c>
      <c r="K71" s="63">
        <f>'ABx data sorted by hole'!T27</f>
        <v>6</v>
      </c>
      <c r="L71" s="63">
        <f>'ABx data sorted by hole'!U27</f>
        <v>2.77</v>
      </c>
      <c r="M71" s="63">
        <f>'ABx data sorted by hole'!W27</f>
        <v>7.7</v>
      </c>
      <c r="N71" s="63">
        <f>'ABx data sorted by hole'!X27</f>
        <v>4.87</v>
      </c>
      <c r="O71" s="63">
        <f>'ABx data sorted by hole'!Y27</f>
        <v>2.06</v>
      </c>
      <c r="P71" s="63">
        <f>'ABx data sorted by hole'!AB27</f>
        <v>24.9</v>
      </c>
      <c r="Q71" s="63">
        <f>'ABx data sorted by hole'!AC27</f>
        <v>6.86</v>
      </c>
      <c r="R71" s="63">
        <f>'ABx data sorted by hole'!AE27</f>
        <v>4.9800000000000004</v>
      </c>
      <c r="S71" s="63">
        <f>'ABx data sorted by hole'!AG27</f>
        <v>1.69</v>
      </c>
      <c r="T71" s="63">
        <f>'ABx data sorted by hole'!AJ27</f>
        <v>23.7</v>
      </c>
      <c r="U71" s="63">
        <f>'ABx data sorted by hole'!AL27</f>
        <v>0.59</v>
      </c>
      <c r="V71" s="63">
        <f>'ABx data sorted by hole'!AR27</f>
        <v>8.7899999999999991</v>
      </c>
      <c r="W71" s="63">
        <f>'ABx data sorted by hole'!AS27</f>
        <v>25.7</v>
      </c>
      <c r="X71" s="63">
        <f>'ABx data sorted by hole'!AX27</f>
        <v>6.31</v>
      </c>
      <c r="Y71" s="63">
        <f>'ABx data sorted by hole'!AZ27</f>
        <v>68.5</v>
      </c>
      <c r="Z71" s="63">
        <f>'ABx data sorted by hole'!BD27</f>
        <v>57</v>
      </c>
      <c r="AA71" s="63">
        <f>'ABx data sorted by hole'!BF27</f>
        <v>6.53</v>
      </c>
      <c r="AB71" s="63">
        <f>'ABx data sorted by hole'!BG27</f>
        <v>2.1</v>
      </c>
      <c r="AC71" s="63">
        <f>'ABx data sorted by hole'!BH27</f>
        <v>36.5</v>
      </c>
      <c r="AD71" s="63">
        <f>'ABx data sorted by hole'!BI27</f>
        <v>0.7</v>
      </c>
      <c r="AE71" s="63">
        <f>'ABx data sorted by hole'!BJ27</f>
        <v>1.33</v>
      </c>
      <c r="AF71" s="63">
        <f>'ABx data sorted by hole'!BM27</f>
        <v>6.49</v>
      </c>
      <c r="AG71" s="63">
        <f>'ABx data sorted by hole'!BN27</f>
        <v>0.77</v>
      </c>
      <c r="AH71" s="63">
        <f>'ABx data sorted by hole'!BP27</f>
        <v>0.59</v>
      </c>
      <c r="AI71" s="63">
        <f>'ABx data sorted by hole'!BQ27</f>
        <v>1.4</v>
      </c>
      <c r="AJ71" s="63">
        <f>'ABx data sorted by hole'!BT27</f>
        <v>180</v>
      </c>
      <c r="AK71" s="63">
        <f>'ABx data sorted by hole'!BU27</f>
        <v>0.8</v>
      </c>
      <c r="AL71" s="63">
        <f>'ABx data sorted by hole'!BV27</f>
        <v>44.3</v>
      </c>
      <c r="AM71" s="63">
        <f>'ABx data sorted by hole'!BW27</f>
        <v>4.83</v>
      </c>
      <c r="AN71" s="63">
        <f>'ABx data sorted by hole'!BY27</f>
        <v>179</v>
      </c>
    </row>
    <row r="72" spans="1:40" x14ac:dyDescent="0.25">
      <c r="A72" s="11" t="s">
        <v>216</v>
      </c>
      <c r="B72" s="10" t="str">
        <f t="shared" si="6"/>
        <v>DL616</v>
      </c>
      <c r="C72" s="63" t="s">
        <v>263</v>
      </c>
      <c r="D72" s="27">
        <f t="shared" si="7"/>
        <v>11</v>
      </c>
      <c r="E72" s="13">
        <f t="shared" si="8"/>
        <v>12</v>
      </c>
      <c r="F72" s="6" t="str">
        <f t="shared" si="9"/>
        <v>RC chips Clay &amp; Rock</v>
      </c>
      <c r="G72" s="54" t="s">
        <v>227</v>
      </c>
      <c r="H72" s="54" t="s">
        <v>227</v>
      </c>
      <c r="I72" s="63">
        <f>'ABx data sorted by hole'!L28</f>
        <v>387</v>
      </c>
      <c r="J72" s="63">
        <f>'ABx data sorted by hole'!Q28</f>
        <v>44.6</v>
      </c>
      <c r="K72" s="63">
        <f>'ABx data sorted by hole'!T28</f>
        <v>5</v>
      </c>
      <c r="L72" s="63">
        <f>'ABx data sorted by hole'!U28</f>
        <v>2.73</v>
      </c>
      <c r="M72" s="63">
        <f>'ABx data sorted by hole'!W28</f>
        <v>6.22</v>
      </c>
      <c r="N72" s="63">
        <f>'ABx data sorted by hole'!X28</f>
        <v>4.07</v>
      </c>
      <c r="O72" s="63">
        <f>'ABx data sorted by hole'!Y28</f>
        <v>1.27</v>
      </c>
      <c r="P72" s="63">
        <f>'ABx data sorted by hole'!AB28</f>
        <v>26.7</v>
      </c>
      <c r="Q72" s="63">
        <f>'ABx data sorted by hole'!AC28</f>
        <v>5.93</v>
      </c>
      <c r="R72" s="63">
        <f>'ABx data sorted by hole'!AE28</f>
        <v>4.6399999999999997</v>
      </c>
      <c r="S72" s="63">
        <f>'ABx data sorted by hole'!AG28</f>
        <v>1.3</v>
      </c>
      <c r="T72" s="63">
        <f>'ABx data sorted by hole'!AJ28</f>
        <v>20</v>
      </c>
      <c r="U72" s="63">
        <f>'ABx data sorted by hole'!AL28</f>
        <v>0.68</v>
      </c>
      <c r="V72" s="63">
        <f>'ABx data sorted by hole'!AR28</f>
        <v>9.24</v>
      </c>
      <c r="W72" s="63">
        <f>'ABx data sorted by hole'!AS28</f>
        <v>23</v>
      </c>
      <c r="X72" s="63">
        <f>'ABx data sorted by hole'!AX28</f>
        <v>5.37</v>
      </c>
      <c r="Y72" s="63">
        <f>'ABx data sorted by hole'!AZ28</f>
        <v>73.3</v>
      </c>
      <c r="Z72" s="63">
        <f>'ABx data sorted by hole'!BD28</f>
        <v>51.8</v>
      </c>
      <c r="AA72" s="63">
        <f>'ABx data sorted by hole'!BF28</f>
        <v>5.43</v>
      </c>
      <c r="AB72" s="63">
        <f>'ABx data sorted by hole'!BG28</f>
        <v>1.6</v>
      </c>
      <c r="AC72" s="63">
        <f>'ABx data sorted by hole'!BH28</f>
        <v>38.700000000000003</v>
      </c>
      <c r="AD72" s="63">
        <f>'ABx data sorted by hole'!BI28</f>
        <v>0.7</v>
      </c>
      <c r="AE72" s="63">
        <f>'ABx data sorted by hole'!BJ28</f>
        <v>1.05</v>
      </c>
      <c r="AF72" s="63">
        <f>'ABx data sorted by hole'!BM28</f>
        <v>6.57</v>
      </c>
      <c r="AG72" s="63">
        <f>'ABx data sorted by hole'!BN28</f>
        <v>0.75</v>
      </c>
      <c r="AH72" s="63">
        <f>'ABx data sorted by hole'!BP28</f>
        <v>0.57999999999999996</v>
      </c>
      <c r="AI72" s="63">
        <f>'ABx data sorted by hole'!BQ28</f>
        <v>1.38</v>
      </c>
      <c r="AJ72" s="63">
        <f>'ABx data sorted by hole'!BT28</f>
        <v>223</v>
      </c>
      <c r="AK72" s="63">
        <f>'ABx data sorted by hole'!BU28</f>
        <v>1</v>
      </c>
      <c r="AL72" s="63">
        <f>'ABx data sorted by hole'!BV28</f>
        <v>36.4</v>
      </c>
      <c r="AM72" s="63">
        <f>'ABx data sorted by hole'!BW28</f>
        <v>3.8</v>
      </c>
      <c r="AN72" s="63">
        <f>'ABx data sorted by hole'!BY28</f>
        <v>186</v>
      </c>
    </row>
    <row r="73" spans="1:40" x14ac:dyDescent="0.25">
      <c r="A73" s="11" t="s">
        <v>216</v>
      </c>
      <c r="B73" s="10" t="str">
        <f t="shared" si="6"/>
        <v>DL616</v>
      </c>
      <c r="C73" s="63" t="s">
        <v>264</v>
      </c>
      <c r="D73" s="27">
        <f t="shared" si="7"/>
        <v>12</v>
      </c>
      <c r="E73" s="13">
        <f t="shared" si="8"/>
        <v>13</v>
      </c>
      <c r="F73" s="6" t="str">
        <f t="shared" si="9"/>
        <v>RC chips Clay &amp; Rock</v>
      </c>
      <c r="G73" s="54" t="s">
        <v>227</v>
      </c>
      <c r="H73" s="54" t="s">
        <v>227</v>
      </c>
      <c r="I73" s="63">
        <f>'ABx data sorted by hole'!L29</f>
        <v>382</v>
      </c>
      <c r="J73" s="63">
        <f>'ABx data sorted by hole'!Q29</f>
        <v>56.7</v>
      </c>
      <c r="K73" s="63">
        <f>'ABx data sorted by hole'!T29</f>
        <v>8</v>
      </c>
      <c r="L73" s="63">
        <f>'ABx data sorted by hole'!U29</f>
        <v>2.74</v>
      </c>
      <c r="M73" s="63">
        <f>'ABx data sorted by hole'!W29</f>
        <v>7.28</v>
      </c>
      <c r="N73" s="63">
        <f>'ABx data sorted by hole'!X29</f>
        <v>4.45</v>
      </c>
      <c r="O73" s="63">
        <f>'ABx data sorted by hole'!Y29</f>
        <v>1.55</v>
      </c>
      <c r="P73" s="63">
        <f>'ABx data sorted by hole'!AB29</f>
        <v>25.3</v>
      </c>
      <c r="Q73" s="63">
        <f>'ABx data sorted by hole'!AC29</f>
        <v>6.98</v>
      </c>
      <c r="R73" s="63">
        <f>'ABx data sorted by hole'!AE29</f>
        <v>4.71</v>
      </c>
      <c r="S73" s="63">
        <f>'ABx data sorted by hole'!AG29</f>
        <v>1.6</v>
      </c>
      <c r="T73" s="63">
        <f>'ABx data sorted by hole'!AJ29</f>
        <v>22.2</v>
      </c>
      <c r="U73" s="63">
        <f>'ABx data sorted by hole'!AL29</f>
        <v>0.59</v>
      </c>
      <c r="V73" s="63">
        <f>'ABx data sorted by hole'!AR29</f>
        <v>8.89</v>
      </c>
      <c r="W73" s="63">
        <f>'ABx data sorted by hole'!AS29</f>
        <v>25.1</v>
      </c>
      <c r="X73" s="63">
        <f>'ABx data sorted by hole'!AX29</f>
        <v>6.1</v>
      </c>
      <c r="Y73" s="63">
        <f>'ABx data sorted by hole'!AZ29</f>
        <v>70.7</v>
      </c>
      <c r="Z73" s="63">
        <f>'ABx data sorted by hole'!BD29</f>
        <v>55.3</v>
      </c>
      <c r="AA73" s="63">
        <f>'ABx data sorted by hole'!BF29</f>
        <v>6.63</v>
      </c>
      <c r="AB73" s="63">
        <f>'ABx data sorted by hole'!BG29</f>
        <v>2.2000000000000002</v>
      </c>
      <c r="AC73" s="63">
        <f>'ABx data sorted by hole'!BH29</f>
        <v>33.200000000000003</v>
      </c>
      <c r="AD73" s="63">
        <f>'ABx data sorted by hole'!BI29</f>
        <v>0.6</v>
      </c>
      <c r="AE73" s="63">
        <f>'ABx data sorted by hole'!BJ29</f>
        <v>1.04</v>
      </c>
      <c r="AF73" s="63">
        <f>'ABx data sorted by hole'!BM29</f>
        <v>5.78</v>
      </c>
      <c r="AG73" s="63">
        <f>'ABx data sorted by hole'!BN29</f>
        <v>0.73</v>
      </c>
      <c r="AH73" s="63">
        <f>'ABx data sorted by hole'!BP29</f>
        <v>0.56999999999999995</v>
      </c>
      <c r="AI73" s="63">
        <f>'ABx data sorted by hole'!BQ29</f>
        <v>1.39</v>
      </c>
      <c r="AJ73" s="63">
        <f>'ABx data sorted by hole'!BT29</f>
        <v>263</v>
      </c>
      <c r="AK73" s="63">
        <f>'ABx data sorted by hole'!BU29</f>
        <v>0.6</v>
      </c>
      <c r="AL73" s="63">
        <f>'ABx data sorted by hole'!BV29</f>
        <v>42.8</v>
      </c>
      <c r="AM73" s="63">
        <f>'ABx data sorted by hole'!BW29</f>
        <v>4.45</v>
      </c>
      <c r="AN73" s="63">
        <f>'ABx data sorted by hole'!BY29</f>
        <v>177</v>
      </c>
    </row>
    <row r="74" spans="1:40" x14ac:dyDescent="0.25">
      <c r="A74" s="11" t="s">
        <v>216</v>
      </c>
      <c r="B74" s="10" t="str">
        <f t="shared" si="6"/>
        <v>DL617</v>
      </c>
      <c r="C74" s="63" t="s">
        <v>265</v>
      </c>
      <c r="D74" s="27">
        <f t="shared" si="7"/>
        <v>0</v>
      </c>
      <c r="E74" s="13">
        <f t="shared" si="8"/>
        <v>1</v>
      </c>
      <c r="F74" s="6" t="str">
        <f t="shared" si="9"/>
        <v>RC chips Clay &amp; Rock</v>
      </c>
      <c r="G74" s="54" t="s">
        <v>227</v>
      </c>
      <c r="H74" s="54" t="s">
        <v>227</v>
      </c>
      <c r="I74" s="63">
        <f>'ABx data sorted by hole'!L30</f>
        <v>160</v>
      </c>
      <c r="J74" s="63">
        <f>'ABx data sorted by hole'!Q30</f>
        <v>37.5</v>
      </c>
      <c r="K74" s="63">
        <f>'ABx data sorted by hole'!T30</f>
        <v>9</v>
      </c>
      <c r="L74" s="63">
        <f>'ABx data sorted by hole'!U30</f>
        <v>3.03</v>
      </c>
      <c r="M74" s="63">
        <f>'ABx data sorted by hole'!W30</f>
        <v>3.54</v>
      </c>
      <c r="N74" s="63">
        <f>'ABx data sorted by hole'!X30</f>
        <v>2.41</v>
      </c>
      <c r="O74" s="63">
        <f>'ABx data sorted by hole'!Y30</f>
        <v>0.82</v>
      </c>
      <c r="P74" s="63">
        <f>'ABx data sorted by hole'!AB30</f>
        <v>29.2</v>
      </c>
      <c r="Q74" s="63">
        <f>'ABx data sorted by hole'!AC30</f>
        <v>3.52</v>
      </c>
      <c r="R74" s="63">
        <f>'ABx data sorted by hole'!AE30</f>
        <v>5.38</v>
      </c>
      <c r="S74" s="63">
        <f>'ABx data sorted by hole'!AG30</f>
        <v>0.75</v>
      </c>
      <c r="T74" s="63">
        <f>'ABx data sorted by hole'!AJ30</f>
        <v>10.8</v>
      </c>
      <c r="U74" s="63">
        <f>'ABx data sorted by hole'!AL30</f>
        <v>0.41</v>
      </c>
      <c r="V74" s="63">
        <f>'ABx data sorted by hole'!AR30</f>
        <v>10.8</v>
      </c>
      <c r="W74" s="63">
        <f>'ABx data sorted by hole'!AS30</f>
        <v>12.4</v>
      </c>
      <c r="X74" s="63">
        <f>'ABx data sorted by hole'!AX30</f>
        <v>2.99</v>
      </c>
      <c r="Y74" s="63">
        <f>'ABx data sorted by hole'!AZ30</f>
        <v>39.799999999999997</v>
      </c>
      <c r="Z74" s="63">
        <f>'ABx data sorted by hole'!BD30</f>
        <v>63.6</v>
      </c>
      <c r="AA74" s="63">
        <f>'ABx data sorted by hole'!BF30</f>
        <v>2.88</v>
      </c>
      <c r="AB74" s="63">
        <f>'ABx data sorted by hole'!BG30</f>
        <v>1.8</v>
      </c>
      <c r="AC74" s="63">
        <f>'ABx data sorted by hole'!BH30</f>
        <v>11.4</v>
      </c>
      <c r="AD74" s="63">
        <f>'ABx data sorted by hole'!BI30</f>
        <v>0.7</v>
      </c>
      <c r="AE74" s="63">
        <f>'ABx data sorted by hole'!BJ30</f>
        <v>0.49</v>
      </c>
      <c r="AF74" s="63">
        <f>'ABx data sorted by hole'!BM30</f>
        <v>7.33</v>
      </c>
      <c r="AG74" s="63">
        <f>'ABx data sorted by hole'!BN30</f>
        <v>0.85</v>
      </c>
      <c r="AH74" s="63">
        <f>'ABx data sorted by hole'!BP30</f>
        <v>0.33</v>
      </c>
      <c r="AI74" s="63">
        <f>'ABx data sorted by hole'!BQ30</f>
        <v>1.65</v>
      </c>
      <c r="AJ74" s="63">
        <f>'ABx data sorted by hole'!BT30</f>
        <v>308</v>
      </c>
      <c r="AK74" s="63" t="str">
        <f>'ABx data sorted by hole'!BU30</f>
        <v>&lt;0.5</v>
      </c>
      <c r="AL74" s="63">
        <f>'ABx data sorted by hole'!BV30</f>
        <v>20.3</v>
      </c>
      <c r="AM74" s="63">
        <f>'ABx data sorted by hole'!BW30</f>
        <v>2.35</v>
      </c>
      <c r="AN74" s="63">
        <f>'ABx data sorted by hole'!BY30</f>
        <v>205</v>
      </c>
    </row>
    <row r="75" spans="1:40" x14ac:dyDescent="0.25">
      <c r="A75" s="11" t="s">
        <v>216</v>
      </c>
      <c r="B75" s="10" t="str">
        <f t="shared" si="6"/>
        <v>DL617</v>
      </c>
      <c r="C75" s="63" t="s">
        <v>266</v>
      </c>
      <c r="D75" s="27">
        <f t="shared" si="7"/>
        <v>1</v>
      </c>
      <c r="E75" s="13">
        <f t="shared" si="8"/>
        <v>2</v>
      </c>
      <c r="F75" s="6" t="str">
        <f t="shared" si="9"/>
        <v>RC chips Clay &amp; Rock</v>
      </c>
      <c r="G75" s="54" t="s">
        <v>227</v>
      </c>
      <c r="H75" s="54" t="s">
        <v>227</v>
      </c>
      <c r="I75" s="63">
        <f>'ABx data sorted by hole'!L31</f>
        <v>268</v>
      </c>
      <c r="J75" s="63">
        <f>'ABx data sorted by hole'!Q31</f>
        <v>74.099999999999994</v>
      </c>
      <c r="K75" s="63">
        <f>'ABx data sorted by hole'!T31</f>
        <v>7</v>
      </c>
      <c r="L75" s="63">
        <f>'ABx data sorted by hole'!U31</f>
        <v>2.4700000000000002</v>
      </c>
      <c r="M75" s="63">
        <f>'ABx data sorted by hole'!W31</f>
        <v>5.15</v>
      </c>
      <c r="N75" s="63">
        <f>'ABx data sorted by hole'!X31</f>
        <v>3.18</v>
      </c>
      <c r="O75" s="63">
        <f>'ABx data sorted by hole'!Y31</f>
        <v>1.54</v>
      </c>
      <c r="P75" s="63">
        <f>'ABx data sorted by hole'!AB31</f>
        <v>29.7</v>
      </c>
      <c r="Q75" s="63">
        <f>'ABx data sorted by hole'!AC31</f>
        <v>5.69</v>
      </c>
      <c r="R75" s="63">
        <f>'ABx data sorted by hole'!AE31</f>
        <v>5.36</v>
      </c>
      <c r="S75" s="63">
        <f>'ABx data sorted by hole'!AG31</f>
        <v>1.01</v>
      </c>
      <c r="T75" s="63">
        <f>'ABx data sorted by hole'!AJ31</f>
        <v>17.2</v>
      </c>
      <c r="U75" s="63">
        <f>'ABx data sorted by hole'!AL31</f>
        <v>0.42</v>
      </c>
      <c r="V75" s="63">
        <f>'ABx data sorted by hole'!AR31</f>
        <v>9.31</v>
      </c>
      <c r="W75" s="63">
        <f>'ABx data sorted by hole'!AS31</f>
        <v>23.9</v>
      </c>
      <c r="X75" s="63">
        <f>'ABx data sorted by hole'!AX31</f>
        <v>5.56</v>
      </c>
      <c r="Y75" s="63">
        <f>'ABx data sorted by hole'!AZ31</f>
        <v>66.7</v>
      </c>
      <c r="Z75" s="63">
        <f>'ABx data sorted by hole'!BD31</f>
        <v>75.099999999999994</v>
      </c>
      <c r="AA75" s="63">
        <f>'ABx data sorted by hole'!BF31</f>
        <v>5.54</v>
      </c>
      <c r="AB75" s="63">
        <f>'ABx data sorted by hole'!BG31</f>
        <v>2.1</v>
      </c>
      <c r="AC75" s="63">
        <f>'ABx data sorted by hole'!BH31</f>
        <v>11.8</v>
      </c>
      <c r="AD75" s="63">
        <f>'ABx data sorted by hole'!BI31</f>
        <v>0.6</v>
      </c>
      <c r="AE75" s="63">
        <f>'ABx data sorted by hole'!BJ31</f>
        <v>0.84</v>
      </c>
      <c r="AF75" s="63">
        <f>'ABx data sorted by hole'!BM31</f>
        <v>7.14</v>
      </c>
      <c r="AG75" s="63">
        <f>'ABx data sorted by hole'!BN31</f>
        <v>0.77</v>
      </c>
      <c r="AH75" s="63">
        <f>'ABx data sorted by hole'!BP31</f>
        <v>0.64</v>
      </c>
      <c r="AI75" s="63">
        <f>'ABx data sorted by hole'!BQ31</f>
        <v>1.79</v>
      </c>
      <c r="AJ75" s="63">
        <f>'ABx data sorted by hole'!BT31</f>
        <v>334</v>
      </c>
      <c r="AK75" s="63">
        <f>'ABx data sorted by hole'!BU31</f>
        <v>0.5</v>
      </c>
      <c r="AL75" s="63">
        <f>'ABx data sorted by hole'!BV31</f>
        <v>27.6</v>
      </c>
      <c r="AM75" s="63">
        <f>'ABx data sorted by hole'!BW31</f>
        <v>3.72</v>
      </c>
      <c r="AN75" s="63">
        <f>'ABx data sorted by hole'!BY31</f>
        <v>191</v>
      </c>
    </row>
    <row r="76" spans="1:40" x14ac:dyDescent="0.25">
      <c r="A76" s="11" t="s">
        <v>216</v>
      </c>
      <c r="B76" s="10" t="str">
        <f t="shared" si="6"/>
        <v>DL617</v>
      </c>
      <c r="C76" s="63" t="s">
        <v>267</v>
      </c>
      <c r="D76" s="27">
        <f t="shared" si="7"/>
        <v>2</v>
      </c>
      <c r="E76" s="13">
        <f t="shared" si="8"/>
        <v>3</v>
      </c>
      <c r="F76" s="6" t="str">
        <f t="shared" si="9"/>
        <v>RC chips Clay &amp; Rock</v>
      </c>
      <c r="G76" s="54" t="s">
        <v>227</v>
      </c>
      <c r="H76" s="54" t="s">
        <v>227</v>
      </c>
      <c r="I76" s="63">
        <f>'ABx data sorted by hole'!L32</f>
        <v>220</v>
      </c>
      <c r="J76" s="63">
        <f>'ABx data sorted by hole'!Q32</f>
        <v>53</v>
      </c>
      <c r="K76" s="63">
        <f>'ABx data sorted by hole'!T32</f>
        <v>7</v>
      </c>
      <c r="L76" s="63">
        <f>'ABx data sorted by hole'!U32</f>
        <v>2.81</v>
      </c>
      <c r="M76" s="63">
        <f>'ABx data sorted by hole'!W32</f>
        <v>5.77</v>
      </c>
      <c r="N76" s="63">
        <f>'ABx data sorted by hole'!X32</f>
        <v>3.35</v>
      </c>
      <c r="O76" s="63">
        <f>'ABx data sorted by hole'!Y32</f>
        <v>1.4</v>
      </c>
      <c r="P76" s="63">
        <f>'ABx data sorted by hole'!AB32</f>
        <v>29.8</v>
      </c>
      <c r="Q76" s="63">
        <f>'ABx data sorted by hole'!AC32</f>
        <v>5.1100000000000003</v>
      </c>
      <c r="R76" s="63">
        <f>'ABx data sorted by hole'!AE32</f>
        <v>5.36</v>
      </c>
      <c r="S76" s="63">
        <f>'ABx data sorted by hole'!AG32</f>
        <v>0.91</v>
      </c>
      <c r="T76" s="63">
        <f>'ABx data sorted by hole'!AJ32</f>
        <v>16.8</v>
      </c>
      <c r="U76" s="63">
        <f>'ABx data sorted by hole'!AL32</f>
        <v>0.46</v>
      </c>
      <c r="V76" s="63">
        <f>'ABx data sorted by hole'!AR32</f>
        <v>9.16</v>
      </c>
      <c r="W76" s="63">
        <f>'ABx data sorted by hole'!AS32</f>
        <v>24.6</v>
      </c>
      <c r="X76" s="63">
        <f>'ABx data sorted by hole'!AX32</f>
        <v>5.15</v>
      </c>
      <c r="Y76" s="63">
        <f>'ABx data sorted by hole'!AZ32</f>
        <v>60.7</v>
      </c>
      <c r="Z76" s="63">
        <f>'ABx data sorted by hole'!BD32</f>
        <v>77.2</v>
      </c>
      <c r="AA76" s="63">
        <f>'ABx data sorted by hole'!BF32</f>
        <v>5.28</v>
      </c>
      <c r="AB76" s="63">
        <f>'ABx data sorted by hole'!BG32</f>
        <v>1.8</v>
      </c>
      <c r="AC76" s="63">
        <f>'ABx data sorted by hole'!BH32</f>
        <v>7.2</v>
      </c>
      <c r="AD76" s="63">
        <f>'ABx data sorted by hole'!BI32</f>
        <v>0.6</v>
      </c>
      <c r="AE76" s="63">
        <f>'ABx data sorted by hole'!BJ32</f>
        <v>0.75</v>
      </c>
      <c r="AF76" s="63">
        <f>'ABx data sorted by hole'!BM32</f>
        <v>6.9</v>
      </c>
      <c r="AG76" s="63">
        <f>'ABx data sorted by hole'!BN32</f>
        <v>0.76</v>
      </c>
      <c r="AH76" s="63">
        <f>'ABx data sorted by hole'!BP32</f>
        <v>0.5</v>
      </c>
      <c r="AI76" s="63">
        <f>'ABx data sorted by hole'!BQ32</f>
        <v>1.71</v>
      </c>
      <c r="AJ76" s="63">
        <f>'ABx data sorted by hole'!BT32</f>
        <v>331</v>
      </c>
      <c r="AK76" s="63">
        <f>'ABx data sorted by hole'!BU32</f>
        <v>0.9</v>
      </c>
      <c r="AL76" s="63">
        <f>'ABx data sorted by hole'!BV32</f>
        <v>29.7</v>
      </c>
      <c r="AM76" s="63">
        <f>'ABx data sorted by hole'!BW32</f>
        <v>3.4</v>
      </c>
      <c r="AN76" s="63">
        <f>'ABx data sorted by hole'!BY32</f>
        <v>192</v>
      </c>
    </row>
    <row r="77" spans="1:40" x14ac:dyDescent="0.25">
      <c r="A77" s="11" t="s">
        <v>216</v>
      </c>
      <c r="B77" s="10" t="str">
        <f t="shared" si="6"/>
        <v>DL617</v>
      </c>
      <c r="C77" s="63" t="s">
        <v>268</v>
      </c>
      <c r="D77" s="27">
        <f t="shared" si="7"/>
        <v>3</v>
      </c>
      <c r="E77" s="13">
        <f t="shared" si="8"/>
        <v>4</v>
      </c>
      <c r="F77" s="6" t="str">
        <f t="shared" si="9"/>
        <v>RC chips Clay &amp; Rock</v>
      </c>
      <c r="G77" s="54" t="s">
        <v>227</v>
      </c>
      <c r="H77" s="54" t="s">
        <v>227</v>
      </c>
      <c r="I77" s="63">
        <f>'ABx data sorted by hole'!L33</f>
        <v>322</v>
      </c>
      <c r="J77" s="63">
        <f>'ABx data sorted by hole'!Q33</f>
        <v>68.900000000000006</v>
      </c>
      <c r="K77" s="63">
        <f>'ABx data sorted by hole'!T33</f>
        <v>7</v>
      </c>
      <c r="L77" s="63">
        <f>'ABx data sorted by hole'!U33</f>
        <v>2.35</v>
      </c>
      <c r="M77" s="63">
        <f>'ABx data sorted by hole'!W33</f>
        <v>4.71</v>
      </c>
      <c r="N77" s="63">
        <f>'ABx data sorted by hole'!X33</f>
        <v>2.79</v>
      </c>
      <c r="O77" s="63">
        <f>'ABx data sorted by hole'!Y33</f>
        <v>1.2</v>
      </c>
      <c r="P77" s="63">
        <f>'ABx data sorted by hole'!AB33</f>
        <v>28.9</v>
      </c>
      <c r="Q77" s="63">
        <f>'ABx data sorted by hole'!AC33</f>
        <v>4.74</v>
      </c>
      <c r="R77" s="63">
        <f>'ABx data sorted by hole'!AE33</f>
        <v>4.9400000000000004</v>
      </c>
      <c r="S77" s="63">
        <f>'ABx data sorted by hole'!AG33</f>
        <v>1.02</v>
      </c>
      <c r="T77" s="63">
        <f>'ABx data sorted by hole'!AJ33</f>
        <v>15.4</v>
      </c>
      <c r="U77" s="63">
        <f>'ABx data sorted by hole'!AL33</f>
        <v>0.49</v>
      </c>
      <c r="V77" s="63">
        <f>'ABx data sorted by hole'!AR33</f>
        <v>9.15</v>
      </c>
      <c r="W77" s="63">
        <f>'ABx data sorted by hole'!AS33</f>
        <v>21.7</v>
      </c>
      <c r="X77" s="63">
        <f>'ABx data sorted by hole'!AX33</f>
        <v>5.14</v>
      </c>
      <c r="Y77" s="63">
        <f>'ABx data sorted by hole'!AZ33</f>
        <v>57.7</v>
      </c>
      <c r="Z77" s="63">
        <f>'ABx data sorted by hole'!BD33</f>
        <v>73.8</v>
      </c>
      <c r="AA77" s="63">
        <f>'ABx data sorted by hole'!BF33</f>
        <v>5.48</v>
      </c>
      <c r="AB77" s="63">
        <f>'ABx data sorted by hole'!BG33</f>
        <v>1.7</v>
      </c>
      <c r="AC77" s="63">
        <f>'ABx data sorted by hole'!BH33</f>
        <v>9.1999999999999993</v>
      </c>
      <c r="AD77" s="63">
        <f>'ABx data sorted by hole'!BI33</f>
        <v>0.6</v>
      </c>
      <c r="AE77" s="63">
        <f>'ABx data sorted by hole'!BJ33</f>
        <v>0.71</v>
      </c>
      <c r="AF77" s="63">
        <f>'ABx data sorted by hole'!BM33</f>
        <v>6.59</v>
      </c>
      <c r="AG77" s="63">
        <f>'ABx data sorted by hole'!BN33</f>
        <v>0.74</v>
      </c>
      <c r="AH77" s="63">
        <f>'ABx data sorted by hole'!BP33</f>
        <v>0.42</v>
      </c>
      <c r="AI77" s="63">
        <f>'ABx data sorted by hole'!BQ33</f>
        <v>1.89</v>
      </c>
      <c r="AJ77" s="63">
        <f>'ABx data sorted by hole'!BT33</f>
        <v>360</v>
      </c>
      <c r="AK77" s="63">
        <f>'ABx data sorted by hole'!BU33</f>
        <v>0.5</v>
      </c>
      <c r="AL77" s="63">
        <f>'ABx data sorted by hole'!BV33</f>
        <v>24.6</v>
      </c>
      <c r="AM77" s="63">
        <f>'ABx data sorted by hole'!BW33</f>
        <v>3.03</v>
      </c>
      <c r="AN77" s="63">
        <f>'ABx data sorted by hole'!BY33</f>
        <v>190</v>
      </c>
    </row>
    <row r="78" spans="1:40" x14ac:dyDescent="0.25">
      <c r="A78" s="11" t="s">
        <v>216</v>
      </c>
      <c r="B78" s="10" t="str">
        <f t="shared" si="6"/>
        <v>DL617</v>
      </c>
      <c r="C78" s="63" t="s">
        <v>269</v>
      </c>
      <c r="D78" s="27">
        <f t="shared" si="7"/>
        <v>4</v>
      </c>
      <c r="E78" s="13">
        <f t="shared" si="8"/>
        <v>5</v>
      </c>
      <c r="F78" s="6" t="str">
        <f t="shared" si="9"/>
        <v>RC chips Clay &amp; Rock</v>
      </c>
      <c r="G78" s="54" t="s">
        <v>227</v>
      </c>
      <c r="H78" s="54" t="s">
        <v>227</v>
      </c>
      <c r="I78" s="63">
        <f>'ABx data sorted by hole'!L34</f>
        <v>333</v>
      </c>
      <c r="J78" s="63">
        <f>'ABx data sorted by hole'!Q34</f>
        <v>68.7</v>
      </c>
      <c r="K78" s="63">
        <f>'ABx data sorted by hole'!T34</f>
        <v>6</v>
      </c>
      <c r="L78" s="63">
        <f>'ABx data sorted by hole'!U34</f>
        <v>2.81</v>
      </c>
      <c r="M78" s="63">
        <f>'ABx data sorted by hole'!W34</f>
        <v>5.46</v>
      </c>
      <c r="N78" s="63">
        <f>'ABx data sorted by hole'!X34</f>
        <v>3.42</v>
      </c>
      <c r="O78" s="63">
        <f>'ABx data sorted by hole'!Y34</f>
        <v>1.32</v>
      </c>
      <c r="P78" s="63">
        <f>'ABx data sorted by hole'!AB34</f>
        <v>30</v>
      </c>
      <c r="Q78" s="63">
        <f>'ABx data sorted by hole'!AC34</f>
        <v>5.5</v>
      </c>
      <c r="R78" s="63">
        <f>'ABx data sorted by hole'!AE34</f>
        <v>4.9400000000000004</v>
      </c>
      <c r="S78" s="63">
        <f>'ABx data sorted by hole'!AG34</f>
        <v>1.21</v>
      </c>
      <c r="T78" s="63">
        <f>'ABx data sorted by hole'!AJ34</f>
        <v>16.399999999999999</v>
      </c>
      <c r="U78" s="63">
        <f>'ABx data sorted by hole'!AL34</f>
        <v>0.56000000000000005</v>
      </c>
      <c r="V78" s="63">
        <f>'ABx data sorted by hole'!AR34</f>
        <v>9.59</v>
      </c>
      <c r="W78" s="63">
        <f>'ABx data sorted by hole'!AS34</f>
        <v>25.5</v>
      </c>
      <c r="X78" s="63">
        <f>'ABx data sorted by hole'!AX34</f>
        <v>5.48</v>
      </c>
      <c r="Y78" s="63">
        <f>'ABx data sorted by hole'!AZ34</f>
        <v>33.299999999999997</v>
      </c>
      <c r="Z78" s="63">
        <f>'ABx data sorted by hole'!BD34</f>
        <v>67</v>
      </c>
      <c r="AA78" s="63">
        <f>'ABx data sorted by hole'!BF34</f>
        <v>5.0199999999999996</v>
      </c>
      <c r="AB78" s="63">
        <f>'ABx data sorted by hole'!BG34</f>
        <v>2.1</v>
      </c>
      <c r="AC78" s="63">
        <f>'ABx data sorted by hole'!BH34</f>
        <v>9.3000000000000007</v>
      </c>
      <c r="AD78" s="63">
        <f>'ABx data sorted by hole'!BI34</f>
        <v>0.6</v>
      </c>
      <c r="AE78" s="63">
        <f>'ABx data sorted by hole'!BJ34</f>
        <v>0.96</v>
      </c>
      <c r="AF78" s="63">
        <f>'ABx data sorted by hole'!BM34</f>
        <v>6.9</v>
      </c>
      <c r="AG78" s="63">
        <f>'ABx data sorted by hole'!BN34</f>
        <v>0.8</v>
      </c>
      <c r="AH78" s="63">
        <f>'ABx data sorted by hole'!BP34</f>
        <v>0.51</v>
      </c>
      <c r="AI78" s="63">
        <f>'ABx data sorted by hole'!BQ34</f>
        <v>1.68</v>
      </c>
      <c r="AJ78" s="63">
        <f>'ABx data sorted by hole'!BT34</f>
        <v>354</v>
      </c>
      <c r="AK78" s="63">
        <f>'ABx data sorted by hole'!BU34</f>
        <v>0.5</v>
      </c>
      <c r="AL78" s="63">
        <f>'ABx data sorted by hole'!BV34</f>
        <v>28.5</v>
      </c>
      <c r="AM78" s="63">
        <f>'ABx data sorted by hole'!BW34</f>
        <v>3.39</v>
      </c>
      <c r="AN78" s="63">
        <f>'ABx data sorted by hole'!BY34</f>
        <v>193</v>
      </c>
    </row>
    <row r="79" spans="1:40" x14ac:dyDescent="0.25">
      <c r="A79" s="11" t="s">
        <v>216</v>
      </c>
      <c r="B79" s="10" t="str">
        <f t="shared" si="6"/>
        <v>DL617</v>
      </c>
      <c r="C79" s="63" t="s">
        <v>270</v>
      </c>
      <c r="D79" s="27">
        <f t="shared" si="7"/>
        <v>5</v>
      </c>
      <c r="E79" s="13">
        <f t="shared" si="8"/>
        <v>6</v>
      </c>
      <c r="F79" s="6" t="str">
        <f t="shared" si="9"/>
        <v>RC chips Clay &amp; Rock</v>
      </c>
      <c r="G79" s="54" t="s">
        <v>227</v>
      </c>
      <c r="H79" s="54" t="s">
        <v>227</v>
      </c>
      <c r="I79" s="63">
        <f>'ABx data sorted by hole'!L35</f>
        <v>364</v>
      </c>
      <c r="J79" s="63">
        <f>'ABx data sorted by hole'!Q35</f>
        <v>70.099999999999994</v>
      </c>
      <c r="K79" s="63">
        <f>'ABx data sorted by hole'!T35</f>
        <v>6</v>
      </c>
      <c r="L79" s="63">
        <f>'ABx data sorted by hole'!U35</f>
        <v>3.32</v>
      </c>
      <c r="M79" s="63">
        <f>'ABx data sorted by hole'!W35</f>
        <v>5.66</v>
      </c>
      <c r="N79" s="63">
        <f>'ABx data sorted by hole'!X35</f>
        <v>3.9</v>
      </c>
      <c r="O79" s="63">
        <f>'ABx data sorted by hole'!Y35</f>
        <v>1.59</v>
      </c>
      <c r="P79" s="63">
        <f>'ABx data sorted by hole'!AB35</f>
        <v>29.1</v>
      </c>
      <c r="Q79" s="63">
        <f>'ABx data sorted by hole'!AC35</f>
        <v>5.1100000000000003</v>
      </c>
      <c r="R79" s="63">
        <f>'ABx data sorted by hole'!AE35</f>
        <v>4.74</v>
      </c>
      <c r="S79" s="63">
        <f>'ABx data sorted by hole'!AG35</f>
        <v>1.17</v>
      </c>
      <c r="T79" s="63">
        <f>'ABx data sorted by hole'!AJ35</f>
        <v>17.8</v>
      </c>
      <c r="U79" s="63">
        <f>'ABx data sorted by hole'!AL35</f>
        <v>0.56000000000000005</v>
      </c>
      <c r="V79" s="63">
        <f>'ABx data sorted by hole'!AR35</f>
        <v>9.06</v>
      </c>
      <c r="W79" s="63">
        <f>'ABx data sorted by hole'!AS35</f>
        <v>22.5</v>
      </c>
      <c r="X79" s="63">
        <f>'ABx data sorted by hole'!AX35</f>
        <v>5.43</v>
      </c>
      <c r="Y79" s="63">
        <f>'ABx data sorted by hole'!AZ35</f>
        <v>41.7</v>
      </c>
      <c r="Z79" s="63">
        <f>'ABx data sorted by hole'!BD35</f>
        <v>60.7</v>
      </c>
      <c r="AA79" s="63">
        <f>'ABx data sorted by hole'!BF35</f>
        <v>4.99</v>
      </c>
      <c r="AB79" s="63">
        <f>'ABx data sorted by hole'!BG35</f>
        <v>2.2000000000000002</v>
      </c>
      <c r="AC79" s="63">
        <f>'ABx data sorted by hole'!BH35</f>
        <v>8.1999999999999993</v>
      </c>
      <c r="AD79" s="63">
        <f>'ABx data sorted by hole'!BI35</f>
        <v>0.6</v>
      </c>
      <c r="AE79" s="63">
        <f>'ABx data sorted by hole'!BJ35</f>
        <v>0.93</v>
      </c>
      <c r="AF79" s="63">
        <f>'ABx data sorted by hole'!BM35</f>
        <v>6.67</v>
      </c>
      <c r="AG79" s="63">
        <f>'ABx data sorted by hole'!BN35</f>
        <v>0.75</v>
      </c>
      <c r="AH79" s="63">
        <f>'ABx data sorted by hole'!BP35</f>
        <v>0.5</v>
      </c>
      <c r="AI79" s="63">
        <f>'ABx data sorted by hole'!BQ35</f>
        <v>1.36</v>
      </c>
      <c r="AJ79" s="63">
        <f>'ABx data sorted by hole'!BT35</f>
        <v>305</v>
      </c>
      <c r="AK79" s="63">
        <f>'ABx data sorted by hole'!BU35</f>
        <v>0.5</v>
      </c>
      <c r="AL79" s="63">
        <f>'ABx data sorted by hole'!BV35</f>
        <v>30.3</v>
      </c>
      <c r="AM79" s="63">
        <f>'ABx data sorted by hole'!BW35</f>
        <v>3.88</v>
      </c>
      <c r="AN79" s="63">
        <f>'ABx data sorted by hole'!BY35</f>
        <v>190</v>
      </c>
    </row>
    <row r="80" spans="1:40" x14ac:dyDescent="0.25">
      <c r="A80" s="11" t="s">
        <v>216</v>
      </c>
      <c r="B80" s="10" t="str">
        <f t="shared" si="6"/>
        <v>DL617</v>
      </c>
      <c r="C80" s="63" t="s">
        <v>271</v>
      </c>
      <c r="D80" s="27">
        <f t="shared" si="7"/>
        <v>6</v>
      </c>
      <c r="E80" s="13">
        <f t="shared" si="8"/>
        <v>7</v>
      </c>
      <c r="F80" s="6" t="str">
        <f t="shared" si="9"/>
        <v>RC chips Clay &amp; Rock</v>
      </c>
      <c r="G80" s="54" t="s">
        <v>227</v>
      </c>
      <c r="H80" s="54" t="s">
        <v>227</v>
      </c>
      <c r="I80" s="63">
        <f>'ABx data sorted by hole'!L36</f>
        <v>282</v>
      </c>
      <c r="J80" s="63">
        <f>'ABx data sorted by hole'!Q36</f>
        <v>61.7</v>
      </c>
      <c r="K80" s="63">
        <f>'ABx data sorted by hole'!T36</f>
        <v>5</v>
      </c>
      <c r="L80" s="63">
        <f>'ABx data sorted by hole'!U36</f>
        <v>5.28</v>
      </c>
      <c r="M80" s="63">
        <f>'ABx data sorted by hole'!W36</f>
        <v>6.83</v>
      </c>
      <c r="N80" s="63">
        <f>'ABx data sorted by hole'!X36</f>
        <v>4.71</v>
      </c>
      <c r="O80" s="63">
        <f>'ABx data sorted by hole'!Y36</f>
        <v>1.65</v>
      </c>
      <c r="P80" s="63">
        <f>'ABx data sorted by hole'!AB36</f>
        <v>29.2</v>
      </c>
      <c r="Q80" s="63">
        <f>'ABx data sorted by hole'!AC36</f>
        <v>6.63</v>
      </c>
      <c r="R80" s="63">
        <f>'ABx data sorted by hole'!AE36</f>
        <v>5.26</v>
      </c>
      <c r="S80" s="63">
        <f>'ABx data sorted by hole'!AG36</f>
        <v>1.43</v>
      </c>
      <c r="T80" s="63">
        <f>'ABx data sorted by hole'!AJ36</f>
        <v>22</v>
      </c>
      <c r="U80" s="63">
        <f>'ABx data sorted by hole'!AL36</f>
        <v>0.55000000000000004</v>
      </c>
      <c r="V80" s="63">
        <f>'ABx data sorted by hole'!AR36</f>
        <v>9.48</v>
      </c>
      <c r="W80" s="63">
        <f>'ABx data sorted by hole'!AS36</f>
        <v>26.9</v>
      </c>
      <c r="X80" s="63">
        <f>'ABx data sorted by hole'!AX36</f>
        <v>6.12</v>
      </c>
      <c r="Y80" s="63">
        <f>'ABx data sorted by hole'!AZ36</f>
        <v>40.1</v>
      </c>
      <c r="Z80" s="63">
        <f>'ABx data sorted by hole'!BD36</f>
        <v>62.8</v>
      </c>
      <c r="AA80" s="63">
        <f>'ABx data sorted by hole'!BF36</f>
        <v>6.3</v>
      </c>
      <c r="AB80" s="63">
        <f>'ABx data sorted by hole'!BG36</f>
        <v>2.8</v>
      </c>
      <c r="AC80" s="63">
        <f>'ABx data sorted by hole'!BH36</f>
        <v>9</v>
      </c>
      <c r="AD80" s="63">
        <f>'ABx data sorted by hole'!BI36</f>
        <v>0.6</v>
      </c>
      <c r="AE80" s="63">
        <f>'ABx data sorted by hole'!BJ36</f>
        <v>0.98</v>
      </c>
      <c r="AF80" s="63">
        <f>'ABx data sorted by hole'!BM36</f>
        <v>6.84</v>
      </c>
      <c r="AG80" s="63">
        <f>'ABx data sorted by hole'!BN36</f>
        <v>0.76</v>
      </c>
      <c r="AH80" s="63">
        <f>'ABx data sorted by hole'!BP36</f>
        <v>0.61</v>
      </c>
      <c r="AI80" s="63">
        <f>'ABx data sorted by hole'!BQ36</f>
        <v>1.39</v>
      </c>
      <c r="AJ80" s="63">
        <f>'ABx data sorted by hole'!BT36</f>
        <v>253</v>
      </c>
      <c r="AK80" s="63">
        <f>'ABx data sorted by hole'!BU36</f>
        <v>0.7</v>
      </c>
      <c r="AL80" s="63">
        <f>'ABx data sorted by hole'!BV36</f>
        <v>42.1</v>
      </c>
      <c r="AM80" s="63">
        <f>'ABx data sorted by hole'!BW36</f>
        <v>4.7699999999999996</v>
      </c>
      <c r="AN80" s="63">
        <f>'ABx data sorted by hole'!BY36</f>
        <v>193</v>
      </c>
    </row>
    <row r="81" spans="1:40" x14ac:dyDescent="0.25">
      <c r="A81" s="11" t="s">
        <v>216</v>
      </c>
      <c r="B81" s="10" t="str">
        <f t="shared" si="6"/>
        <v>DL617</v>
      </c>
      <c r="C81" s="63" t="s">
        <v>272</v>
      </c>
      <c r="D81" s="27">
        <f t="shared" si="7"/>
        <v>7</v>
      </c>
      <c r="E81" s="13">
        <f t="shared" si="8"/>
        <v>8</v>
      </c>
      <c r="F81" s="6" t="str">
        <f t="shared" si="9"/>
        <v>RC chips Clay &amp; Rock</v>
      </c>
      <c r="G81" s="54" t="s">
        <v>227</v>
      </c>
      <c r="H81" s="54" t="s">
        <v>227</v>
      </c>
      <c r="I81" s="63">
        <f>'ABx data sorted by hole'!L37</f>
        <v>272</v>
      </c>
      <c r="J81" s="63">
        <f>'ABx data sorted by hole'!Q37</f>
        <v>58</v>
      </c>
      <c r="K81" s="63">
        <f>'ABx data sorted by hole'!T37</f>
        <v>5</v>
      </c>
      <c r="L81" s="63">
        <f>'ABx data sorted by hole'!U37</f>
        <v>4.28</v>
      </c>
      <c r="M81" s="63">
        <f>'ABx data sorted by hole'!W37</f>
        <v>7.87</v>
      </c>
      <c r="N81" s="63">
        <f>'ABx data sorted by hole'!X37</f>
        <v>5.49</v>
      </c>
      <c r="O81" s="63">
        <f>'ABx data sorted by hole'!Y37</f>
        <v>2.08</v>
      </c>
      <c r="P81" s="63">
        <f>'ABx data sorted by hole'!AB37</f>
        <v>28.1</v>
      </c>
      <c r="Q81" s="63">
        <f>'ABx data sorted by hole'!AC37</f>
        <v>7.32</v>
      </c>
      <c r="R81" s="63">
        <f>'ABx data sorted by hole'!AE37</f>
        <v>5.26</v>
      </c>
      <c r="S81" s="63">
        <f>'ABx data sorted by hole'!AG37</f>
        <v>1.61</v>
      </c>
      <c r="T81" s="63">
        <f>'ABx data sorted by hole'!AJ37</f>
        <v>24.6</v>
      </c>
      <c r="U81" s="63">
        <f>'ABx data sorted by hole'!AL37</f>
        <v>0.65</v>
      </c>
      <c r="V81" s="63">
        <f>'ABx data sorted by hole'!AR37</f>
        <v>8.9600000000000009</v>
      </c>
      <c r="W81" s="63">
        <f>'ABx data sorted by hole'!AS37</f>
        <v>31.2</v>
      </c>
      <c r="X81" s="63">
        <f>'ABx data sorted by hole'!AX37</f>
        <v>6.72</v>
      </c>
      <c r="Y81" s="63">
        <f>'ABx data sorted by hole'!AZ37</f>
        <v>39.299999999999997</v>
      </c>
      <c r="Z81" s="63">
        <f>'ABx data sorted by hole'!BD37</f>
        <v>64.8</v>
      </c>
      <c r="AA81" s="63">
        <f>'ABx data sorted by hole'!BF37</f>
        <v>6.76</v>
      </c>
      <c r="AB81" s="63">
        <f>'ABx data sorted by hole'!BG37</f>
        <v>2</v>
      </c>
      <c r="AC81" s="63">
        <f>'ABx data sorted by hole'!BH37</f>
        <v>7.6</v>
      </c>
      <c r="AD81" s="63">
        <f>'ABx data sorted by hole'!BI37</f>
        <v>0.6</v>
      </c>
      <c r="AE81" s="63">
        <f>'ABx data sorted by hole'!BJ37</f>
        <v>1.2</v>
      </c>
      <c r="AF81" s="63">
        <f>'ABx data sorted by hole'!BM37</f>
        <v>6.78</v>
      </c>
      <c r="AG81" s="63">
        <f>'ABx data sorted by hole'!BN37</f>
        <v>0.75</v>
      </c>
      <c r="AH81" s="63">
        <f>'ABx data sorted by hole'!BP37</f>
        <v>0.65</v>
      </c>
      <c r="AI81" s="63">
        <f>'ABx data sorted by hole'!BQ37</f>
        <v>1.47</v>
      </c>
      <c r="AJ81" s="63">
        <f>'ABx data sorted by hole'!BT37</f>
        <v>249</v>
      </c>
      <c r="AK81" s="63">
        <f>'ABx data sorted by hole'!BU37</f>
        <v>0.5</v>
      </c>
      <c r="AL81" s="63">
        <f>'ABx data sorted by hole'!BV37</f>
        <v>42.6</v>
      </c>
      <c r="AM81" s="63">
        <f>'ABx data sorted by hole'!BW37</f>
        <v>4.5</v>
      </c>
      <c r="AN81" s="63">
        <f>'ABx data sorted by hole'!BY37</f>
        <v>181</v>
      </c>
    </row>
    <row r="82" spans="1:40" x14ac:dyDescent="0.25">
      <c r="A82" s="11" t="s">
        <v>216</v>
      </c>
      <c r="B82" s="10" t="str">
        <f t="shared" si="6"/>
        <v>DL617</v>
      </c>
      <c r="C82" s="63" t="s">
        <v>273</v>
      </c>
      <c r="D82" s="27">
        <f t="shared" si="7"/>
        <v>8</v>
      </c>
      <c r="E82" s="13">
        <f t="shared" si="8"/>
        <v>9</v>
      </c>
      <c r="F82" s="6" t="str">
        <f t="shared" si="9"/>
        <v>RC chips Clay &amp; Rock</v>
      </c>
      <c r="G82" s="54" t="s">
        <v>227</v>
      </c>
      <c r="H82" s="54" t="s">
        <v>227</v>
      </c>
      <c r="I82" s="63">
        <f>'ABx data sorted by hole'!L38</f>
        <v>271</v>
      </c>
      <c r="J82" s="63">
        <f>'ABx data sorted by hole'!Q38</f>
        <v>58.6</v>
      </c>
      <c r="K82" s="63">
        <f>'ABx data sorted by hole'!T38</f>
        <v>5</v>
      </c>
      <c r="L82" s="63">
        <f>'ABx data sorted by hole'!U38</f>
        <v>3.03</v>
      </c>
      <c r="M82" s="63">
        <f>'ABx data sorted by hole'!W38</f>
        <v>9.7100000000000009</v>
      </c>
      <c r="N82" s="63">
        <f>'ABx data sorted by hole'!X38</f>
        <v>5.62</v>
      </c>
      <c r="O82" s="63">
        <f>'ABx data sorted by hole'!Y38</f>
        <v>2.54</v>
      </c>
      <c r="P82" s="63">
        <f>'ABx data sorted by hole'!AB38</f>
        <v>28.2</v>
      </c>
      <c r="Q82" s="63">
        <f>'ABx data sorted by hole'!AC38</f>
        <v>9.5299999999999994</v>
      </c>
      <c r="R82" s="63">
        <f>'ABx data sorted by hole'!AE38</f>
        <v>5.14</v>
      </c>
      <c r="S82" s="63">
        <f>'ABx data sorted by hole'!AG38</f>
        <v>2.02</v>
      </c>
      <c r="T82" s="63">
        <f>'ABx data sorted by hole'!AJ38</f>
        <v>32.1</v>
      </c>
      <c r="U82" s="63">
        <f>'ABx data sorted by hole'!AL38</f>
        <v>0.73</v>
      </c>
      <c r="V82" s="63">
        <f>'ABx data sorted by hole'!AR38</f>
        <v>8.99</v>
      </c>
      <c r="W82" s="63">
        <f>'ABx data sorted by hole'!AS38</f>
        <v>35.299999999999997</v>
      </c>
      <c r="X82" s="63">
        <f>'ABx data sorted by hole'!AX38</f>
        <v>8.59</v>
      </c>
      <c r="Y82" s="63">
        <f>'ABx data sorted by hole'!AZ38</f>
        <v>35.4</v>
      </c>
      <c r="Z82" s="63">
        <f>'ABx data sorted by hole'!BD38</f>
        <v>60.5</v>
      </c>
      <c r="AA82" s="63">
        <f>'ABx data sorted by hole'!BF38</f>
        <v>8.01</v>
      </c>
      <c r="AB82" s="63">
        <f>'ABx data sorted by hole'!BG38</f>
        <v>2.1</v>
      </c>
      <c r="AC82" s="63">
        <f>'ABx data sorted by hole'!BH38</f>
        <v>9.9</v>
      </c>
      <c r="AD82" s="63">
        <f>'ABx data sorted by hole'!BI38</f>
        <v>0.6</v>
      </c>
      <c r="AE82" s="63">
        <f>'ABx data sorted by hole'!BJ38</f>
        <v>1.45</v>
      </c>
      <c r="AF82" s="63">
        <f>'ABx data sorted by hole'!BM38</f>
        <v>6.34</v>
      </c>
      <c r="AG82" s="63">
        <f>'ABx data sorted by hole'!BN38</f>
        <v>0.7</v>
      </c>
      <c r="AH82" s="63">
        <f>'ABx data sorted by hole'!BP38</f>
        <v>0.67</v>
      </c>
      <c r="AI82" s="63">
        <f>'ABx data sorted by hole'!BQ38</f>
        <v>1.45</v>
      </c>
      <c r="AJ82" s="63">
        <f>'ABx data sorted by hole'!BT38</f>
        <v>222</v>
      </c>
      <c r="AK82" s="63">
        <f>'ABx data sorted by hole'!BU38</f>
        <v>0.5</v>
      </c>
      <c r="AL82" s="63">
        <f>'ABx data sorted by hole'!BV38</f>
        <v>56.1</v>
      </c>
      <c r="AM82" s="63">
        <f>'ABx data sorted by hole'!BW38</f>
        <v>5.17</v>
      </c>
      <c r="AN82" s="63">
        <f>'ABx data sorted by hole'!BY38</f>
        <v>180</v>
      </c>
    </row>
    <row r="83" spans="1:40" x14ac:dyDescent="0.25">
      <c r="A83" s="11" t="s">
        <v>216</v>
      </c>
      <c r="B83" s="10" t="str">
        <f t="shared" si="6"/>
        <v>DL617</v>
      </c>
      <c r="C83" s="63" t="s">
        <v>274</v>
      </c>
      <c r="D83" s="27">
        <f t="shared" si="7"/>
        <v>9</v>
      </c>
      <c r="E83" s="13">
        <f t="shared" si="8"/>
        <v>10</v>
      </c>
      <c r="F83" s="6" t="str">
        <f t="shared" si="9"/>
        <v>RC chips Clay &amp; Rock</v>
      </c>
      <c r="G83" s="54" t="s">
        <v>227</v>
      </c>
      <c r="H83" s="54" t="s">
        <v>227</v>
      </c>
      <c r="I83" s="63">
        <f>'ABx data sorted by hole'!L39</f>
        <v>290</v>
      </c>
      <c r="J83" s="63">
        <f>'ABx data sorted by hole'!Q39</f>
        <v>51.9</v>
      </c>
      <c r="K83" s="63">
        <f>'ABx data sorted by hole'!T39</f>
        <v>5</v>
      </c>
      <c r="L83" s="63">
        <f>'ABx data sorted by hole'!U39</f>
        <v>3.02</v>
      </c>
      <c r="M83" s="63">
        <f>'ABx data sorted by hole'!W39</f>
        <v>8.52</v>
      </c>
      <c r="N83" s="63">
        <f>'ABx data sorted by hole'!X39</f>
        <v>5.48</v>
      </c>
      <c r="O83" s="63">
        <f>'ABx data sorted by hole'!Y39</f>
        <v>2.37</v>
      </c>
      <c r="P83" s="63">
        <f>'ABx data sorted by hole'!AB39</f>
        <v>28.9</v>
      </c>
      <c r="Q83" s="63">
        <f>'ABx data sorted by hole'!AC39</f>
        <v>7.64</v>
      </c>
      <c r="R83" s="63">
        <f>'ABx data sorted by hole'!AE39</f>
        <v>5.0999999999999996</v>
      </c>
      <c r="S83" s="63">
        <f>'ABx data sorted by hole'!AG39</f>
        <v>1.95</v>
      </c>
      <c r="T83" s="63">
        <f>'ABx data sorted by hole'!AJ39</f>
        <v>27.7</v>
      </c>
      <c r="U83" s="63">
        <f>'ABx data sorted by hole'!AL39</f>
        <v>0.66</v>
      </c>
      <c r="V83" s="63">
        <f>'ABx data sorted by hole'!AR39</f>
        <v>8.43</v>
      </c>
      <c r="W83" s="63">
        <f>'ABx data sorted by hole'!AS39</f>
        <v>29.8</v>
      </c>
      <c r="X83" s="63">
        <f>'ABx data sorted by hole'!AX39</f>
        <v>8.2799999999999994</v>
      </c>
      <c r="Y83" s="63">
        <f>'ABx data sorted by hole'!AZ39</f>
        <v>33.200000000000003</v>
      </c>
      <c r="Z83" s="63">
        <f>'ABx data sorted by hole'!BD39</f>
        <v>60</v>
      </c>
      <c r="AA83" s="63">
        <f>'ABx data sorted by hole'!BF39</f>
        <v>7.57</v>
      </c>
      <c r="AB83" s="63">
        <f>'ABx data sorted by hole'!BG39</f>
        <v>1.3</v>
      </c>
      <c r="AC83" s="63">
        <f>'ABx data sorted by hole'!BH39</f>
        <v>10.4</v>
      </c>
      <c r="AD83" s="63">
        <f>'ABx data sorted by hole'!BI39</f>
        <v>0.6</v>
      </c>
      <c r="AE83" s="63">
        <f>'ABx data sorted by hole'!BJ39</f>
        <v>1.1499999999999999</v>
      </c>
      <c r="AF83" s="63">
        <f>'ABx data sorted by hole'!BM39</f>
        <v>6.21</v>
      </c>
      <c r="AG83" s="63">
        <f>'ABx data sorted by hole'!BN39</f>
        <v>0.7</v>
      </c>
      <c r="AH83" s="63">
        <f>'ABx data sorted by hole'!BP39</f>
        <v>0.65</v>
      </c>
      <c r="AI83" s="63">
        <f>'ABx data sorted by hole'!BQ39</f>
        <v>1.43</v>
      </c>
      <c r="AJ83" s="63">
        <f>'ABx data sorted by hole'!BT39</f>
        <v>232</v>
      </c>
      <c r="AK83" s="63">
        <f>'ABx data sorted by hole'!BU39</f>
        <v>2.2999999999999998</v>
      </c>
      <c r="AL83" s="63">
        <f>'ABx data sorted by hole'!BV39</f>
        <v>50.5</v>
      </c>
      <c r="AM83" s="63">
        <f>'ABx data sorted by hole'!BW39</f>
        <v>4.8099999999999996</v>
      </c>
      <c r="AN83" s="63">
        <f>'ABx data sorted by hole'!BY39</f>
        <v>174</v>
      </c>
    </row>
    <row r="84" spans="1:40" x14ac:dyDescent="0.25">
      <c r="A84" s="11" t="s">
        <v>216</v>
      </c>
      <c r="B84" s="10" t="str">
        <f t="shared" si="6"/>
        <v>DL617</v>
      </c>
      <c r="C84" s="63" t="s">
        <v>275</v>
      </c>
      <c r="D84" s="27">
        <f t="shared" si="7"/>
        <v>10</v>
      </c>
      <c r="E84" s="13">
        <f t="shared" si="8"/>
        <v>11</v>
      </c>
      <c r="F84" s="6" t="str">
        <f t="shared" si="9"/>
        <v>RC chips Clay &amp; Rock</v>
      </c>
      <c r="G84" s="54" t="s">
        <v>227</v>
      </c>
      <c r="H84" s="54" t="s">
        <v>227</v>
      </c>
      <c r="I84" s="63">
        <f>'ABx data sorted by hole'!L40</f>
        <v>389</v>
      </c>
      <c r="J84" s="63">
        <f>'ABx data sorted by hole'!Q40</f>
        <v>46.2</v>
      </c>
      <c r="K84" s="63">
        <f>'ABx data sorted by hole'!T40</f>
        <v>7</v>
      </c>
      <c r="L84" s="63">
        <f>'ABx data sorted by hole'!U40</f>
        <v>3.05</v>
      </c>
      <c r="M84" s="63">
        <f>'ABx data sorted by hole'!W40</f>
        <v>8.2899999999999991</v>
      </c>
      <c r="N84" s="63">
        <f>'ABx data sorted by hole'!X40</f>
        <v>5.24</v>
      </c>
      <c r="O84" s="63">
        <f>'ABx data sorted by hole'!Y40</f>
        <v>1.99</v>
      </c>
      <c r="P84" s="63">
        <f>'ABx data sorted by hole'!AB40</f>
        <v>28.5</v>
      </c>
      <c r="Q84" s="63">
        <f>'ABx data sorted by hole'!AC40</f>
        <v>7.83</v>
      </c>
      <c r="R84" s="63">
        <f>'ABx data sorted by hole'!AE40</f>
        <v>5.0599999999999996</v>
      </c>
      <c r="S84" s="63">
        <f>'ABx data sorted by hole'!AG40</f>
        <v>1.83</v>
      </c>
      <c r="T84" s="63">
        <f>'ABx data sorted by hole'!AJ40</f>
        <v>27</v>
      </c>
      <c r="U84" s="63">
        <f>'ABx data sorted by hole'!AL40</f>
        <v>0.72</v>
      </c>
      <c r="V84" s="63">
        <f>'ABx data sorted by hole'!AR40</f>
        <v>8.69</v>
      </c>
      <c r="W84" s="63">
        <f>'ABx data sorted by hole'!AS40</f>
        <v>32</v>
      </c>
      <c r="X84" s="63">
        <f>'ABx data sorted by hole'!AX40</f>
        <v>7.58</v>
      </c>
      <c r="Y84" s="63">
        <f>'ABx data sorted by hole'!AZ40</f>
        <v>44.5</v>
      </c>
      <c r="Z84" s="63">
        <f>'ABx data sorted by hole'!BD40</f>
        <v>55.6</v>
      </c>
      <c r="AA84" s="63">
        <f>'ABx data sorted by hole'!BF40</f>
        <v>7.33</v>
      </c>
      <c r="AB84" s="63">
        <f>'ABx data sorted by hole'!BG40</f>
        <v>1.8</v>
      </c>
      <c r="AC84" s="63">
        <f>'ABx data sorted by hole'!BH40</f>
        <v>12.3</v>
      </c>
      <c r="AD84" s="63">
        <f>'ABx data sorted by hole'!BI40</f>
        <v>0.6</v>
      </c>
      <c r="AE84" s="63">
        <f>'ABx data sorted by hole'!BJ40</f>
        <v>1.22</v>
      </c>
      <c r="AF84" s="63">
        <f>'ABx data sorted by hole'!BM40</f>
        <v>6.16</v>
      </c>
      <c r="AG84" s="63">
        <f>'ABx data sorted by hole'!BN40</f>
        <v>0.69</v>
      </c>
      <c r="AH84" s="63">
        <f>'ABx data sorted by hole'!BP40</f>
        <v>0.63</v>
      </c>
      <c r="AI84" s="63">
        <f>'ABx data sorted by hole'!BQ40</f>
        <v>1.69</v>
      </c>
      <c r="AJ84" s="63">
        <f>'ABx data sorted by hole'!BT40</f>
        <v>277</v>
      </c>
      <c r="AK84" s="63">
        <f>'ABx data sorted by hole'!BU40</f>
        <v>0.5</v>
      </c>
      <c r="AL84" s="63">
        <f>'ABx data sorted by hole'!BV40</f>
        <v>49.4</v>
      </c>
      <c r="AM84" s="63">
        <f>'ABx data sorted by hole'!BW40</f>
        <v>4.7300000000000004</v>
      </c>
      <c r="AN84" s="63">
        <f>'ABx data sorted by hole'!BY40</f>
        <v>180</v>
      </c>
    </row>
    <row r="85" spans="1:40" x14ac:dyDescent="0.25">
      <c r="A85" s="11" t="s">
        <v>216</v>
      </c>
      <c r="B85" s="10" t="str">
        <f t="shared" si="6"/>
        <v>DL617</v>
      </c>
      <c r="C85" s="63" t="s">
        <v>276</v>
      </c>
      <c r="D85" s="27">
        <f t="shared" si="7"/>
        <v>11</v>
      </c>
      <c r="E85" s="13">
        <f t="shared" si="8"/>
        <v>12</v>
      </c>
      <c r="F85" s="6" t="str">
        <f t="shared" si="9"/>
        <v>RC chips Clay &amp; Rock</v>
      </c>
      <c r="G85" s="54" t="s">
        <v>227</v>
      </c>
      <c r="H85" s="54" t="s">
        <v>227</v>
      </c>
      <c r="I85" s="63">
        <f>'ABx data sorted by hole'!L41</f>
        <v>392</v>
      </c>
      <c r="J85" s="63">
        <f>'ABx data sorted by hole'!Q41</f>
        <v>51.6</v>
      </c>
      <c r="K85" s="63">
        <f>'ABx data sorted by hole'!T41</f>
        <v>6</v>
      </c>
      <c r="L85" s="63">
        <f>'ABx data sorted by hole'!U41</f>
        <v>2.76</v>
      </c>
      <c r="M85" s="63">
        <f>'ABx data sorted by hole'!W41</f>
        <v>8.5299999999999994</v>
      </c>
      <c r="N85" s="63">
        <f>'ABx data sorted by hole'!X41</f>
        <v>4.6399999999999997</v>
      </c>
      <c r="O85" s="63">
        <f>'ABx data sorted by hole'!Y41</f>
        <v>2</v>
      </c>
      <c r="P85" s="63">
        <f>'ABx data sorted by hole'!AB41</f>
        <v>26.2</v>
      </c>
      <c r="Q85" s="63">
        <f>'ABx data sorted by hole'!AC41</f>
        <v>7.95</v>
      </c>
      <c r="R85" s="63">
        <f>'ABx data sorted by hole'!AE41</f>
        <v>4.4000000000000004</v>
      </c>
      <c r="S85" s="63">
        <f>'ABx data sorted by hole'!AG41</f>
        <v>1.79</v>
      </c>
      <c r="T85" s="63">
        <f>'ABx data sorted by hole'!AJ41</f>
        <v>27.7</v>
      </c>
      <c r="U85" s="63">
        <f>'ABx data sorted by hole'!AL41</f>
        <v>0.77</v>
      </c>
      <c r="V85" s="63">
        <f>'ABx data sorted by hole'!AR41</f>
        <v>8.91</v>
      </c>
      <c r="W85" s="63">
        <f>'ABx data sorted by hole'!AS41</f>
        <v>30.8</v>
      </c>
      <c r="X85" s="63">
        <f>'ABx data sorted by hole'!AX41</f>
        <v>7.29</v>
      </c>
      <c r="Y85" s="63">
        <f>'ABx data sorted by hole'!AZ41</f>
        <v>41.6</v>
      </c>
      <c r="Z85" s="63">
        <f>'ABx data sorted by hole'!BD41</f>
        <v>63.7</v>
      </c>
      <c r="AA85" s="63">
        <f>'ABx data sorted by hole'!BF41</f>
        <v>7.59</v>
      </c>
      <c r="AB85" s="63">
        <f>'ABx data sorted by hole'!BG41</f>
        <v>1.9</v>
      </c>
      <c r="AC85" s="63">
        <f>'ABx data sorted by hole'!BH41</f>
        <v>13.8</v>
      </c>
      <c r="AD85" s="63">
        <f>'ABx data sorted by hole'!BI41</f>
        <v>0.6</v>
      </c>
      <c r="AE85" s="63">
        <f>'ABx data sorted by hole'!BJ41</f>
        <v>1.19</v>
      </c>
      <c r="AF85" s="63">
        <f>'ABx data sorted by hole'!BM41</f>
        <v>6.23</v>
      </c>
      <c r="AG85" s="63">
        <f>'ABx data sorted by hole'!BN41</f>
        <v>0.7</v>
      </c>
      <c r="AH85" s="63">
        <f>'ABx data sorted by hole'!BP41</f>
        <v>0.65</v>
      </c>
      <c r="AI85" s="63">
        <f>'ABx data sorted by hole'!BQ41</f>
        <v>1.68</v>
      </c>
      <c r="AJ85" s="63">
        <f>'ABx data sorted by hole'!BT41</f>
        <v>274</v>
      </c>
      <c r="AK85" s="63" t="str">
        <f>'ABx data sorted by hole'!BU41</f>
        <v>&lt;0.5</v>
      </c>
      <c r="AL85" s="63">
        <f>'ABx data sorted by hole'!BV41</f>
        <v>47.3</v>
      </c>
      <c r="AM85" s="63">
        <f>'ABx data sorted by hole'!BW41</f>
        <v>4.59</v>
      </c>
      <c r="AN85" s="63">
        <f>'ABx data sorted by hole'!BY41</f>
        <v>176</v>
      </c>
    </row>
    <row r="86" spans="1:40" x14ac:dyDescent="0.25">
      <c r="A86" s="11" t="s">
        <v>216</v>
      </c>
      <c r="B86" s="10" t="str">
        <f t="shared" si="6"/>
        <v>DL617</v>
      </c>
      <c r="C86" s="63" t="s">
        <v>277</v>
      </c>
      <c r="D86" s="27">
        <f t="shared" si="7"/>
        <v>12</v>
      </c>
      <c r="E86" s="13">
        <f t="shared" si="8"/>
        <v>13</v>
      </c>
      <c r="F86" s="6" t="str">
        <f t="shared" si="9"/>
        <v>RC chips Clay &amp; Rock</v>
      </c>
      <c r="G86" s="54" t="s">
        <v>227</v>
      </c>
      <c r="H86" s="54" t="s">
        <v>227</v>
      </c>
      <c r="I86" s="63">
        <f>'ABx data sorted by hole'!L42</f>
        <v>480</v>
      </c>
      <c r="J86" s="63">
        <f>'ABx data sorted by hole'!Q42</f>
        <v>33.6</v>
      </c>
      <c r="K86" s="63">
        <f>'ABx data sorted by hole'!T42</f>
        <v>8</v>
      </c>
      <c r="L86" s="63">
        <f>'ABx data sorted by hole'!U42</f>
        <v>2.78</v>
      </c>
      <c r="M86" s="63">
        <f>'ABx data sorted by hole'!W42</f>
        <v>6.14</v>
      </c>
      <c r="N86" s="63">
        <f>'ABx data sorted by hole'!X42</f>
        <v>3.4</v>
      </c>
      <c r="O86" s="63">
        <f>'ABx data sorted by hole'!Y42</f>
        <v>1.53</v>
      </c>
      <c r="P86" s="63">
        <f>'ABx data sorted by hole'!AB42</f>
        <v>28.2</v>
      </c>
      <c r="Q86" s="63">
        <f>'ABx data sorted by hole'!AC42</f>
        <v>5.58</v>
      </c>
      <c r="R86" s="63">
        <f>'ABx data sorted by hole'!AE42</f>
        <v>4.26</v>
      </c>
      <c r="S86" s="63">
        <f>'ABx data sorted by hole'!AG42</f>
        <v>1.18</v>
      </c>
      <c r="T86" s="63">
        <f>'ABx data sorted by hole'!AJ42</f>
        <v>17.399999999999999</v>
      </c>
      <c r="U86" s="63">
        <f>'ABx data sorted by hole'!AL42</f>
        <v>0.53</v>
      </c>
      <c r="V86" s="63">
        <f>'ABx data sorted by hole'!AR42</f>
        <v>8.5500000000000007</v>
      </c>
      <c r="W86" s="63">
        <f>'ABx data sorted by hole'!AS42</f>
        <v>20.5</v>
      </c>
      <c r="X86" s="63">
        <f>'ABx data sorted by hole'!AX42</f>
        <v>4.9800000000000004</v>
      </c>
      <c r="Y86" s="63">
        <f>'ABx data sorted by hole'!AZ42</f>
        <v>69.3</v>
      </c>
      <c r="Z86" s="63">
        <f>'ABx data sorted by hole'!BD42</f>
        <v>52.9</v>
      </c>
      <c r="AA86" s="63">
        <f>'ABx data sorted by hole'!BF42</f>
        <v>4.87</v>
      </c>
      <c r="AB86" s="63">
        <f>'ABx data sorted by hole'!BG42</f>
        <v>2.1</v>
      </c>
      <c r="AC86" s="63">
        <f>'ABx data sorted by hole'!BH42</f>
        <v>13.6</v>
      </c>
      <c r="AD86" s="63">
        <f>'ABx data sorted by hole'!BI42</f>
        <v>0.6</v>
      </c>
      <c r="AE86" s="63">
        <f>'ABx data sorted by hole'!BJ42</f>
        <v>0.77</v>
      </c>
      <c r="AF86" s="63">
        <f>'ABx data sorted by hole'!BM42</f>
        <v>6.37</v>
      </c>
      <c r="AG86" s="63">
        <f>'ABx data sorted by hole'!BN42</f>
        <v>0.69</v>
      </c>
      <c r="AH86" s="63">
        <f>'ABx data sorted by hole'!BP42</f>
        <v>0.49</v>
      </c>
      <c r="AI86" s="63">
        <f>'ABx data sorted by hole'!BQ42</f>
        <v>1.79</v>
      </c>
      <c r="AJ86" s="63">
        <f>'ABx data sorted by hole'!BT42</f>
        <v>325</v>
      </c>
      <c r="AK86" s="63">
        <f>'ABx data sorted by hole'!BU42</f>
        <v>0.7</v>
      </c>
      <c r="AL86" s="63">
        <f>'ABx data sorted by hole'!BV42</f>
        <v>33</v>
      </c>
      <c r="AM86" s="63">
        <f>'ABx data sorted by hole'!BW42</f>
        <v>3.78</v>
      </c>
      <c r="AN86" s="63">
        <f>'ABx data sorted by hole'!BY42</f>
        <v>176</v>
      </c>
    </row>
    <row r="87" spans="1:40" x14ac:dyDescent="0.25">
      <c r="A87" s="11" t="s">
        <v>216</v>
      </c>
      <c r="B87" s="10" t="str">
        <f t="shared" si="6"/>
        <v>DL617</v>
      </c>
      <c r="C87" s="63" t="s">
        <v>278</v>
      </c>
      <c r="D87" s="27">
        <f t="shared" si="7"/>
        <v>13</v>
      </c>
      <c r="E87" s="13">
        <f t="shared" si="8"/>
        <v>14</v>
      </c>
      <c r="F87" s="6" t="str">
        <f t="shared" si="9"/>
        <v>RC chips Clay &amp; Rock</v>
      </c>
      <c r="G87" s="54" t="s">
        <v>227</v>
      </c>
      <c r="H87" s="54" t="s">
        <v>227</v>
      </c>
      <c r="I87" s="63">
        <f>'ABx data sorted by hole'!L43</f>
        <v>456</v>
      </c>
      <c r="J87" s="63">
        <f>'ABx data sorted by hole'!Q43</f>
        <v>36.200000000000003</v>
      </c>
      <c r="K87" s="63">
        <f>'ABx data sorted by hole'!T43</f>
        <v>10</v>
      </c>
      <c r="L87" s="63">
        <f>'ABx data sorted by hole'!U43</f>
        <v>2.5</v>
      </c>
      <c r="M87" s="63">
        <f>'ABx data sorted by hole'!W43</f>
        <v>6.48</v>
      </c>
      <c r="N87" s="63">
        <f>'ABx data sorted by hole'!X43</f>
        <v>3.61</v>
      </c>
      <c r="O87" s="63">
        <f>'ABx data sorted by hole'!Y43</f>
        <v>1.58</v>
      </c>
      <c r="P87" s="63">
        <f>'ABx data sorted by hole'!AB43</f>
        <v>26.8</v>
      </c>
      <c r="Q87" s="63">
        <f>'ABx data sorted by hole'!AC43</f>
        <v>5.52</v>
      </c>
      <c r="R87" s="63">
        <f>'ABx data sorted by hole'!AE43</f>
        <v>4.3</v>
      </c>
      <c r="S87" s="63">
        <f>'ABx data sorted by hole'!AG43</f>
        <v>1.43</v>
      </c>
      <c r="T87" s="63">
        <f>'ABx data sorted by hole'!AJ43</f>
        <v>20</v>
      </c>
      <c r="U87" s="63">
        <f>'ABx data sorted by hole'!AL43</f>
        <v>0.49</v>
      </c>
      <c r="V87" s="63">
        <f>'ABx data sorted by hole'!AR43</f>
        <v>8.11</v>
      </c>
      <c r="W87" s="63">
        <f>'ABx data sorted by hole'!AS43</f>
        <v>20.5</v>
      </c>
      <c r="X87" s="63">
        <f>'ABx data sorted by hole'!AX43</f>
        <v>5.19</v>
      </c>
      <c r="Y87" s="63">
        <f>'ABx data sorted by hole'!AZ43</f>
        <v>60.8</v>
      </c>
      <c r="Z87" s="63">
        <f>'ABx data sorted by hole'!BD43</f>
        <v>63.8</v>
      </c>
      <c r="AA87" s="63">
        <f>'ABx data sorted by hole'!BF43</f>
        <v>5.0199999999999996</v>
      </c>
      <c r="AB87" s="63">
        <f>'ABx data sorted by hole'!BG43</f>
        <v>1.1000000000000001</v>
      </c>
      <c r="AC87" s="63">
        <f>'ABx data sorted by hole'!BH43</f>
        <v>14.8</v>
      </c>
      <c r="AD87" s="63">
        <f>'ABx data sorted by hole'!BI43</f>
        <v>0.6</v>
      </c>
      <c r="AE87" s="63">
        <f>'ABx data sorted by hole'!BJ43</f>
        <v>0.87</v>
      </c>
      <c r="AF87" s="63">
        <f>'ABx data sorted by hole'!BM43</f>
        <v>5.75</v>
      </c>
      <c r="AG87" s="63">
        <f>'ABx data sorted by hole'!BN43</f>
        <v>0.67</v>
      </c>
      <c r="AH87" s="63">
        <f>'ABx data sorted by hole'!BP43</f>
        <v>0.54</v>
      </c>
      <c r="AI87" s="63">
        <f>'ABx data sorted by hole'!BQ43</f>
        <v>1.58</v>
      </c>
      <c r="AJ87" s="63">
        <f>'ABx data sorted by hole'!BT43</f>
        <v>310</v>
      </c>
      <c r="AK87" s="63">
        <f>'ABx data sorted by hole'!BU43</f>
        <v>0.6</v>
      </c>
      <c r="AL87" s="63">
        <f>'ABx data sorted by hole'!BV43</f>
        <v>35.299999999999997</v>
      </c>
      <c r="AM87" s="63">
        <f>'ABx data sorted by hole'!BW43</f>
        <v>3.44</v>
      </c>
      <c r="AN87" s="63">
        <f>'ABx data sorted by hole'!BY43</f>
        <v>166</v>
      </c>
    </row>
    <row r="88" spans="1:40" x14ac:dyDescent="0.25">
      <c r="A88" s="11" t="s">
        <v>216</v>
      </c>
      <c r="B88" s="10" t="str">
        <f t="shared" si="6"/>
        <v>DL617</v>
      </c>
      <c r="C88" s="63" t="s">
        <v>279</v>
      </c>
      <c r="D88" s="27">
        <f t="shared" si="7"/>
        <v>14</v>
      </c>
      <c r="E88" s="13">
        <f t="shared" si="8"/>
        <v>15</v>
      </c>
      <c r="F88" s="6" t="str">
        <f t="shared" si="9"/>
        <v>RC chips Clay &amp; Rock</v>
      </c>
      <c r="G88" s="54" t="s">
        <v>227</v>
      </c>
      <c r="H88" s="54" t="s">
        <v>227</v>
      </c>
      <c r="I88" s="63">
        <f>'ABx data sorted by hole'!L44</f>
        <v>385</v>
      </c>
      <c r="J88" s="63">
        <f>'ABx data sorted by hole'!Q44</f>
        <v>35.6</v>
      </c>
      <c r="K88" s="63">
        <f>'ABx data sorted by hole'!T44</f>
        <v>7</v>
      </c>
      <c r="L88" s="63">
        <f>'ABx data sorted by hole'!U44</f>
        <v>2.16</v>
      </c>
      <c r="M88" s="63">
        <f>'ABx data sorted by hole'!W44</f>
        <v>6.53</v>
      </c>
      <c r="N88" s="63">
        <f>'ABx data sorted by hole'!X44</f>
        <v>3.93</v>
      </c>
      <c r="O88" s="63">
        <f>'ABx data sorted by hole'!Y44</f>
        <v>1.64</v>
      </c>
      <c r="P88" s="63">
        <f>'ABx data sorted by hole'!AB44</f>
        <v>27.3</v>
      </c>
      <c r="Q88" s="63">
        <f>'ABx data sorted by hole'!AC44</f>
        <v>6.45</v>
      </c>
      <c r="R88" s="63">
        <f>'ABx data sorted by hole'!AE44</f>
        <v>4.4800000000000004</v>
      </c>
      <c r="S88" s="63">
        <f>'ABx data sorted by hole'!AG44</f>
        <v>1.36</v>
      </c>
      <c r="T88" s="63">
        <f>'ABx data sorted by hole'!AJ44</f>
        <v>20.399999999999999</v>
      </c>
      <c r="U88" s="63">
        <f>'ABx data sorted by hole'!AL44</f>
        <v>0.55000000000000004</v>
      </c>
      <c r="V88" s="63">
        <f>'ABx data sorted by hole'!AR44</f>
        <v>8.17</v>
      </c>
      <c r="W88" s="63">
        <f>'ABx data sorted by hole'!AS44</f>
        <v>20.8</v>
      </c>
      <c r="X88" s="63">
        <f>'ABx data sorted by hole'!AX44</f>
        <v>5.04</v>
      </c>
      <c r="Y88" s="63">
        <f>'ABx data sorted by hole'!AZ44</f>
        <v>40.700000000000003</v>
      </c>
      <c r="Z88" s="63">
        <f>'ABx data sorted by hole'!BD44</f>
        <v>60.3</v>
      </c>
      <c r="AA88" s="63">
        <f>'ABx data sorted by hole'!BF44</f>
        <v>4.55</v>
      </c>
      <c r="AB88" s="63">
        <f>'ABx data sorted by hole'!BG44</f>
        <v>1.5</v>
      </c>
      <c r="AC88" s="63">
        <f>'ABx data sorted by hole'!BH44</f>
        <v>14.6</v>
      </c>
      <c r="AD88" s="63">
        <f>'ABx data sorted by hole'!BI44</f>
        <v>0.5</v>
      </c>
      <c r="AE88" s="63">
        <f>'ABx data sorted by hole'!BJ44</f>
        <v>1.01</v>
      </c>
      <c r="AF88" s="63">
        <f>'ABx data sorted by hole'!BM44</f>
        <v>6.13</v>
      </c>
      <c r="AG88" s="63">
        <f>'ABx data sorted by hole'!BN44</f>
        <v>0.66</v>
      </c>
      <c r="AH88" s="63">
        <f>'ABx data sorted by hole'!BP44</f>
        <v>0.62</v>
      </c>
      <c r="AI88" s="63">
        <f>'ABx data sorted by hole'!BQ44</f>
        <v>1.33</v>
      </c>
      <c r="AJ88" s="63">
        <f>'ABx data sorted by hole'!BT44</f>
        <v>271</v>
      </c>
      <c r="AK88" s="63">
        <f>'ABx data sorted by hole'!BU44</f>
        <v>0.5</v>
      </c>
      <c r="AL88" s="63">
        <f>'ABx data sorted by hole'!BV44</f>
        <v>38.299999999999997</v>
      </c>
      <c r="AM88" s="63">
        <f>'ABx data sorted by hole'!BW44</f>
        <v>3.86</v>
      </c>
      <c r="AN88" s="63">
        <f>'ABx data sorted by hole'!BY44</f>
        <v>167</v>
      </c>
    </row>
    <row r="89" spans="1:40" x14ac:dyDescent="0.25">
      <c r="A89" s="11" t="s">
        <v>216</v>
      </c>
      <c r="B89" s="10" t="str">
        <f t="shared" si="6"/>
        <v>DL617</v>
      </c>
      <c r="C89" s="63" t="s">
        <v>280</v>
      </c>
      <c r="D89" s="27">
        <f t="shared" si="7"/>
        <v>15</v>
      </c>
      <c r="E89" s="13">
        <f t="shared" si="8"/>
        <v>16</v>
      </c>
      <c r="F89" s="6" t="str">
        <f t="shared" si="9"/>
        <v>RC chips Clay &amp; Rock</v>
      </c>
      <c r="G89" s="54" t="s">
        <v>227</v>
      </c>
      <c r="H89" s="54" t="s">
        <v>227</v>
      </c>
      <c r="I89" s="63">
        <f>'ABx data sorted by hole'!L45</f>
        <v>440</v>
      </c>
      <c r="J89" s="63">
        <f>'ABx data sorted by hole'!Q45</f>
        <v>27.4</v>
      </c>
      <c r="K89" s="63">
        <f>'ABx data sorted by hole'!T45</f>
        <v>8</v>
      </c>
      <c r="L89" s="63">
        <f>'ABx data sorted by hole'!U45</f>
        <v>2.4700000000000002</v>
      </c>
      <c r="M89" s="63">
        <f>'ABx data sorted by hole'!W45</f>
        <v>6.3</v>
      </c>
      <c r="N89" s="63">
        <f>'ABx data sorted by hole'!X45</f>
        <v>3.65</v>
      </c>
      <c r="O89" s="63">
        <f>'ABx data sorted by hole'!Y45</f>
        <v>1.22</v>
      </c>
      <c r="P89" s="63">
        <f>'ABx data sorted by hole'!AB45</f>
        <v>27.7</v>
      </c>
      <c r="Q89" s="63">
        <f>'ABx data sorted by hole'!AC45</f>
        <v>4.8</v>
      </c>
      <c r="R89" s="63">
        <f>'ABx data sorted by hole'!AE45</f>
        <v>4.25</v>
      </c>
      <c r="S89" s="63">
        <f>'ABx data sorted by hole'!AG45</f>
        <v>1.42</v>
      </c>
      <c r="T89" s="63">
        <f>'ABx data sorted by hole'!AJ45</f>
        <v>18.899999999999999</v>
      </c>
      <c r="U89" s="63">
        <f>'ABx data sorted by hole'!AL45</f>
        <v>0.48</v>
      </c>
      <c r="V89" s="63">
        <f>'ABx data sorted by hole'!AR45</f>
        <v>7.85</v>
      </c>
      <c r="W89" s="63">
        <f>'ABx data sorted by hole'!AS45</f>
        <v>19.8</v>
      </c>
      <c r="X89" s="63">
        <f>'ABx data sorted by hole'!AX45</f>
        <v>4.41</v>
      </c>
      <c r="Y89" s="63">
        <f>'ABx data sorted by hole'!AZ45</f>
        <v>56.3</v>
      </c>
      <c r="Z89" s="63">
        <f>'ABx data sorted by hole'!BD45</f>
        <v>58</v>
      </c>
      <c r="AA89" s="63">
        <f>'ABx data sorted by hole'!BF45</f>
        <v>5.32</v>
      </c>
      <c r="AB89" s="63">
        <f>'ABx data sorted by hole'!BG45</f>
        <v>2</v>
      </c>
      <c r="AC89" s="63">
        <f>'ABx data sorted by hole'!BH45</f>
        <v>15.1</v>
      </c>
      <c r="AD89" s="63">
        <f>'ABx data sorted by hole'!BI45</f>
        <v>0.5</v>
      </c>
      <c r="AE89" s="63">
        <f>'ABx data sorted by hole'!BJ45</f>
        <v>0.9</v>
      </c>
      <c r="AF89" s="63">
        <f>'ABx data sorted by hole'!BM45</f>
        <v>5.89</v>
      </c>
      <c r="AG89" s="63">
        <f>'ABx data sorted by hole'!BN45</f>
        <v>0.64</v>
      </c>
      <c r="AH89" s="63">
        <f>'ABx data sorted by hole'!BP45</f>
        <v>0.56999999999999995</v>
      </c>
      <c r="AI89" s="63">
        <f>'ABx data sorted by hole'!BQ45</f>
        <v>1.55</v>
      </c>
      <c r="AJ89" s="63">
        <f>'ABx data sorted by hole'!BT45</f>
        <v>263</v>
      </c>
      <c r="AK89" s="63">
        <f>'ABx data sorted by hole'!BU45</f>
        <v>0.7</v>
      </c>
      <c r="AL89" s="63">
        <f>'ABx data sorted by hole'!BV45</f>
        <v>36.200000000000003</v>
      </c>
      <c r="AM89" s="63">
        <f>'ABx data sorted by hole'!BW45</f>
        <v>3.69</v>
      </c>
      <c r="AN89" s="63">
        <f>'ABx data sorted by hole'!BY45</f>
        <v>161</v>
      </c>
    </row>
    <row r="90" spans="1:40" x14ac:dyDescent="0.25">
      <c r="A90" s="11" t="s">
        <v>216</v>
      </c>
      <c r="B90" s="10" t="str">
        <f t="shared" si="6"/>
        <v>DL617</v>
      </c>
      <c r="C90" s="63" t="s">
        <v>281</v>
      </c>
      <c r="D90" s="27">
        <f t="shared" si="7"/>
        <v>16</v>
      </c>
      <c r="E90" s="13">
        <f t="shared" si="8"/>
        <v>17</v>
      </c>
      <c r="F90" s="6" t="str">
        <f t="shared" si="9"/>
        <v>RC chips Clay &amp; Rock</v>
      </c>
      <c r="G90" s="54" t="s">
        <v>227</v>
      </c>
      <c r="H90" s="54" t="s">
        <v>227</v>
      </c>
      <c r="I90" s="63">
        <f>'ABx data sorted by hole'!L46</f>
        <v>339</v>
      </c>
      <c r="J90" s="63">
        <f>'ABx data sorted by hole'!Q46</f>
        <v>29.5</v>
      </c>
      <c r="K90" s="63">
        <f>'ABx data sorted by hole'!T46</f>
        <v>7</v>
      </c>
      <c r="L90" s="63">
        <f>'ABx data sorted by hole'!U46</f>
        <v>2.99</v>
      </c>
      <c r="M90" s="63">
        <f>'ABx data sorted by hole'!W46</f>
        <v>6.64</v>
      </c>
      <c r="N90" s="63">
        <f>'ABx data sorted by hole'!X46</f>
        <v>4.32</v>
      </c>
      <c r="O90" s="63">
        <f>'ABx data sorted by hole'!Y46</f>
        <v>1.65</v>
      </c>
      <c r="P90" s="63">
        <f>'ABx data sorted by hole'!AB46</f>
        <v>25.5</v>
      </c>
      <c r="Q90" s="63">
        <f>'ABx data sorted by hole'!AC46</f>
        <v>6.69</v>
      </c>
      <c r="R90" s="63">
        <f>'ABx data sorted by hole'!AE46</f>
        <v>4.21</v>
      </c>
      <c r="S90" s="63">
        <f>'ABx data sorted by hole'!AG46</f>
        <v>1.45</v>
      </c>
      <c r="T90" s="63">
        <f>'ABx data sorted by hole'!AJ46</f>
        <v>25.1</v>
      </c>
      <c r="U90" s="63">
        <f>'ABx data sorted by hole'!AL46</f>
        <v>0.73</v>
      </c>
      <c r="V90" s="63">
        <f>'ABx data sorted by hole'!AR46</f>
        <v>7.46</v>
      </c>
      <c r="W90" s="63">
        <f>'ABx data sorted by hole'!AS46</f>
        <v>24.6</v>
      </c>
      <c r="X90" s="63">
        <f>'ABx data sorted by hole'!AX46</f>
        <v>6.41</v>
      </c>
      <c r="Y90" s="63">
        <f>'ABx data sorted by hole'!AZ46</f>
        <v>55.2</v>
      </c>
      <c r="Z90" s="63">
        <f>'ABx data sorted by hole'!BD46</f>
        <v>50.2</v>
      </c>
      <c r="AA90" s="63">
        <f>'ABx data sorted by hole'!BF46</f>
        <v>5.13</v>
      </c>
      <c r="AB90" s="63">
        <f>'ABx data sorted by hole'!BG46</f>
        <v>1.5</v>
      </c>
      <c r="AC90" s="63">
        <f>'ABx data sorted by hole'!BH46</f>
        <v>21.9</v>
      </c>
      <c r="AD90" s="63">
        <f>'ABx data sorted by hole'!BI46</f>
        <v>0.5</v>
      </c>
      <c r="AE90" s="63">
        <f>'ABx data sorted by hole'!BJ46</f>
        <v>1.0900000000000001</v>
      </c>
      <c r="AF90" s="63">
        <f>'ABx data sorted by hole'!BM46</f>
        <v>5.42</v>
      </c>
      <c r="AG90" s="63">
        <f>'ABx data sorted by hole'!BN46</f>
        <v>0.61</v>
      </c>
      <c r="AH90" s="63">
        <f>'ABx data sorted by hole'!BP46</f>
        <v>0.64</v>
      </c>
      <c r="AI90" s="63">
        <f>'ABx data sorted by hole'!BQ46</f>
        <v>1.22</v>
      </c>
      <c r="AJ90" s="63">
        <f>'ABx data sorted by hole'!BT46</f>
        <v>199</v>
      </c>
      <c r="AK90" s="63" t="str">
        <f>'ABx data sorted by hole'!BU46</f>
        <v>&lt;0.5</v>
      </c>
      <c r="AL90" s="63">
        <f>'ABx data sorted by hole'!BV46</f>
        <v>44.6</v>
      </c>
      <c r="AM90" s="63">
        <f>'ABx data sorted by hole'!BW46</f>
        <v>3.74</v>
      </c>
      <c r="AN90" s="63">
        <f>'ABx data sorted by hole'!BY46</f>
        <v>153</v>
      </c>
    </row>
    <row r="91" spans="1:40" x14ac:dyDescent="0.25">
      <c r="A91" s="11" t="s">
        <v>216</v>
      </c>
      <c r="B91" s="10" t="str">
        <f t="shared" si="6"/>
        <v>DL617</v>
      </c>
      <c r="C91" s="63" t="s">
        <v>282</v>
      </c>
      <c r="D91" s="27">
        <f t="shared" si="7"/>
        <v>17</v>
      </c>
      <c r="E91" s="13">
        <f t="shared" si="8"/>
        <v>18</v>
      </c>
      <c r="F91" s="6" t="str">
        <f t="shared" si="9"/>
        <v>RC chips Clay &amp; Rock</v>
      </c>
      <c r="G91" s="54" t="s">
        <v>227</v>
      </c>
      <c r="H91" s="54" t="s">
        <v>227</v>
      </c>
      <c r="I91" s="63">
        <f>'ABx data sorted by hole'!L47</f>
        <v>405</v>
      </c>
      <c r="J91" s="63">
        <f>'ABx data sorted by hole'!Q47</f>
        <v>40.4</v>
      </c>
      <c r="K91" s="63">
        <f>'ABx data sorted by hole'!T47</f>
        <v>7</v>
      </c>
      <c r="L91" s="63">
        <f>'ABx data sorted by hole'!U47</f>
        <v>3.54</v>
      </c>
      <c r="M91" s="63">
        <f>'ABx data sorted by hole'!W47</f>
        <v>7.36</v>
      </c>
      <c r="N91" s="63">
        <f>'ABx data sorted by hole'!X47</f>
        <v>5.23</v>
      </c>
      <c r="O91" s="63">
        <f>'ABx data sorted by hole'!Y47</f>
        <v>1.91</v>
      </c>
      <c r="P91" s="63">
        <f>'ABx data sorted by hole'!AB47</f>
        <v>25.1</v>
      </c>
      <c r="Q91" s="63">
        <f>'ABx data sorted by hole'!AC47</f>
        <v>6.78</v>
      </c>
      <c r="R91" s="63">
        <f>'ABx data sorted by hole'!AE47</f>
        <v>4.18</v>
      </c>
      <c r="S91" s="63">
        <f>'ABx data sorted by hole'!AG47</f>
        <v>1.61</v>
      </c>
      <c r="T91" s="63">
        <f>'ABx data sorted by hole'!AJ47</f>
        <v>29.4</v>
      </c>
      <c r="U91" s="63">
        <f>'ABx data sorted by hole'!AL47</f>
        <v>0.81</v>
      </c>
      <c r="V91" s="63">
        <f>'ABx data sorted by hole'!AR47</f>
        <v>7.3</v>
      </c>
      <c r="W91" s="63">
        <f>'ABx data sorted by hole'!AS47</f>
        <v>26.5</v>
      </c>
      <c r="X91" s="63">
        <f>'ABx data sorted by hole'!AX47</f>
        <v>7.15</v>
      </c>
      <c r="Y91" s="63">
        <f>'ABx data sorted by hole'!AZ47</f>
        <v>63.2</v>
      </c>
      <c r="Z91" s="63">
        <f>'ABx data sorted by hole'!BD47</f>
        <v>51.6</v>
      </c>
      <c r="AA91" s="63">
        <f>'ABx data sorted by hole'!BF47</f>
        <v>5.6</v>
      </c>
      <c r="AB91" s="63">
        <f>'ABx data sorted by hole'!BG47</f>
        <v>1.5</v>
      </c>
      <c r="AC91" s="63">
        <f>'ABx data sorted by hole'!BH47</f>
        <v>26.4</v>
      </c>
      <c r="AD91" s="63">
        <f>'ABx data sorted by hole'!BI47</f>
        <v>0.5</v>
      </c>
      <c r="AE91" s="63">
        <f>'ABx data sorted by hole'!BJ47</f>
        <v>1.1000000000000001</v>
      </c>
      <c r="AF91" s="63">
        <f>'ABx data sorted by hole'!BM47</f>
        <v>5.2</v>
      </c>
      <c r="AG91" s="63">
        <f>'ABx data sorted by hole'!BN47</f>
        <v>0.6</v>
      </c>
      <c r="AH91" s="63">
        <f>'ABx data sorted by hole'!BP47</f>
        <v>0.67</v>
      </c>
      <c r="AI91" s="63">
        <f>'ABx data sorted by hole'!BQ47</f>
        <v>1.1399999999999999</v>
      </c>
      <c r="AJ91" s="63">
        <f>'ABx data sorted by hole'!BT47</f>
        <v>171</v>
      </c>
      <c r="AK91" s="63">
        <f>'ABx data sorted by hole'!BU47</f>
        <v>0.7</v>
      </c>
      <c r="AL91" s="63">
        <f>'ABx data sorted by hole'!BV47</f>
        <v>48</v>
      </c>
      <c r="AM91" s="63">
        <f>'ABx data sorted by hole'!BW47</f>
        <v>4.55</v>
      </c>
      <c r="AN91" s="63">
        <f>'ABx data sorted by hole'!BY47</f>
        <v>151</v>
      </c>
    </row>
    <row r="92" spans="1:40" x14ac:dyDescent="0.25">
      <c r="A92" s="11" t="s">
        <v>216</v>
      </c>
      <c r="B92" s="10" t="str">
        <f t="shared" si="6"/>
        <v>DL617</v>
      </c>
      <c r="C92" s="63" t="s">
        <v>283</v>
      </c>
      <c r="D92" s="27">
        <f t="shared" si="7"/>
        <v>18</v>
      </c>
      <c r="E92" s="13">
        <f t="shared" si="8"/>
        <v>19</v>
      </c>
      <c r="F92" s="6" t="str">
        <f t="shared" si="9"/>
        <v>RC chips Clay &amp; Rock</v>
      </c>
      <c r="G92" s="54" t="s">
        <v>227</v>
      </c>
      <c r="H92" s="54" t="s">
        <v>227</v>
      </c>
      <c r="I92" s="63">
        <f>'ABx data sorted by hole'!L48</f>
        <v>386</v>
      </c>
      <c r="J92" s="63">
        <f>'ABx data sorted by hole'!Q48</f>
        <v>42.7</v>
      </c>
      <c r="K92" s="63">
        <f>'ABx data sorted by hole'!T48</f>
        <v>7</v>
      </c>
      <c r="L92" s="63">
        <f>'ABx data sorted by hole'!U48</f>
        <v>3.18</v>
      </c>
      <c r="M92" s="63">
        <f>'ABx data sorted by hole'!W48</f>
        <v>7.55</v>
      </c>
      <c r="N92" s="63">
        <f>'ABx data sorted by hole'!X48</f>
        <v>5.08</v>
      </c>
      <c r="O92" s="63">
        <f>'ABx data sorted by hole'!Y48</f>
        <v>1.67</v>
      </c>
      <c r="P92" s="63">
        <f>'ABx data sorted by hole'!AB48</f>
        <v>25.8</v>
      </c>
      <c r="Q92" s="63">
        <f>'ABx data sorted by hole'!AC48</f>
        <v>7.2</v>
      </c>
      <c r="R92" s="63">
        <f>'ABx data sorted by hole'!AE48</f>
        <v>4.03</v>
      </c>
      <c r="S92" s="63">
        <f>'ABx data sorted by hole'!AG48</f>
        <v>1.46</v>
      </c>
      <c r="T92" s="63">
        <f>'ABx data sorted by hole'!AJ48</f>
        <v>28.8</v>
      </c>
      <c r="U92" s="63">
        <f>'ABx data sorted by hole'!AL48</f>
        <v>0.61</v>
      </c>
      <c r="V92" s="63">
        <f>'ABx data sorted by hole'!AR48</f>
        <v>7.44</v>
      </c>
      <c r="W92" s="63">
        <f>'ABx data sorted by hole'!AS48</f>
        <v>28.6</v>
      </c>
      <c r="X92" s="63">
        <f>'ABx data sorted by hole'!AX48</f>
        <v>6.74</v>
      </c>
      <c r="Y92" s="63">
        <f>'ABx data sorted by hole'!AZ48</f>
        <v>63.1</v>
      </c>
      <c r="Z92" s="63">
        <f>'ABx data sorted by hole'!BD48</f>
        <v>49.3</v>
      </c>
      <c r="AA92" s="63">
        <f>'ABx data sorted by hole'!BF48</f>
        <v>5.98</v>
      </c>
      <c r="AB92" s="63">
        <f>'ABx data sorted by hole'!BG48</f>
        <v>2.2000000000000002</v>
      </c>
      <c r="AC92" s="63">
        <f>'ABx data sorted by hole'!BH48</f>
        <v>23.8</v>
      </c>
      <c r="AD92" s="63">
        <f>'ABx data sorted by hole'!BI48</f>
        <v>0.5</v>
      </c>
      <c r="AE92" s="63">
        <f>'ABx data sorted by hole'!BJ48</f>
        <v>1.31</v>
      </c>
      <c r="AF92" s="63">
        <f>'ABx data sorted by hole'!BM48</f>
        <v>5.37</v>
      </c>
      <c r="AG92" s="63">
        <f>'ABx data sorted by hole'!BN48</f>
        <v>0.62</v>
      </c>
      <c r="AH92" s="63">
        <f>'ABx data sorted by hole'!BP48</f>
        <v>0.56000000000000005</v>
      </c>
      <c r="AI92" s="63">
        <f>'ABx data sorted by hole'!BQ48</f>
        <v>1.2</v>
      </c>
      <c r="AJ92" s="63">
        <f>'ABx data sorted by hole'!BT48</f>
        <v>162</v>
      </c>
      <c r="AK92" s="63">
        <f>'ABx data sorted by hole'!BU48</f>
        <v>0.5</v>
      </c>
      <c r="AL92" s="63">
        <f>'ABx data sorted by hole'!BV48</f>
        <v>48.4</v>
      </c>
      <c r="AM92" s="63">
        <f>'ABx data sorted by hole'!BW48</f>
        <v>4.2699999999999996</v>
      </c>
      <c r="AN92" s="63">
        <f>'ABx data sorted by hole'!BY48</f>
        <v>150</v>
      </c>
    </row>
    <row r="93" spans="1:40" x14ac:dyDescent="0.25">
      <c r="A93" s="11" t="s">
        <v>216</v>
      </c>
      <c r="B93" s="10" t="str">
        <f t="shared" si="6"/>
        <v>DL617</v>
      </c>
      <c r="C93" s="63" t="s">
        <v>284</v>
      </c>
      <c r="D93" s="27">
        <f t="shared" si="7"/>
        <v>19</v>
      </c>
      <c r="E93" s="13">
        <f t="shared" si="8"/>
        <v>20</v>
      </c>
      <c r="F93" s="6" t="str">
        <f t="shared" si="9"/>
        <v>RC chips Clay &amp; Rock</v>
      </c>
      <c r="G93" s="54" t="s">
        <v>227</v>
      </c>
      <c r="H93" s="54" t="s">
        <v>227</v>
      </c>
      <c r="I93" s="63">
        <f>'ABx data sorted by hole'!L49</f>
        <v>393</v>
      </c>
      <c r="J93" s="63">
        <f>'ABx data sorted by hole'!Q49</f>
        <v>40.1</v>
      </c>
      <c r="K93" s="63">
        <f>'ABx data sorted by hole'!T49</f>
        <v>7</v>
      </c>
      <c r="L93" s="63">
        <f>'ABx data sorted by hole'!U49</f>
        <v>2.59</v>
      </c>
      <c r="M93" s="63">
        <f>'ABx data sorted by hole'!W49</f>
        <v>6.31</v>
      </c>
      <c r="N93" s="63">
        <f>'ABx data sorted by hole'!X49</f>
        <v>3.54</v>
      </c>
      <c r="O93" s="63">
        <f>'ABx data sorted by hole'!Y49</f>
        <v>1.51</v>
      </c>
      <c r="P93" s="63">
        <f>'ABx data sorted by hole'!AB49</f>
        <v>25.6</v>
      </c>
      <c r="Q93" s="63">
        <f>'ABx data sorted by hole'!AC49</f>
        <v>6.05</v>
      </c>
      <c r="R93" s="63">
        <f>'ABx data sorted by hole'!AE49</f>
        <v>4.1100000000000003</v>
      </c>
      <c r="S93" s="63">
        <f>'ABx data sorted by hole'!AG49</f>
        <v>1.39</v>
      </c>
      <c r="T93" s="63">
        <f>'ABx data sorted by hole'!AJ49</f>
        <v>24.5</v>
      </c>
      <c r="U93" s="63">
        <f>'ABx data sorted by hole'!AL49</f>
        <v>0.59</v>
      </c>
      <c r="V93" s="63">
        <f>'ABx data sorted by hole'!AR49</f>
        <v>7.54</v>
      </c>
      <c r="W93" s="63">
        <f>'ABx data sorted by hole'!AS49</f>
        <v>22.2</v>
      </c>
      <c r="X93" s="63">
        <f>'ABx data sorted by hole'!AX49</f>
        <v>6.01</v>
      </c>
      <c r="Y93" s="63">
        <f>'ABx data sorted by hole'!AZ49</f>
        <v>68.599999999999994</v>
      </c>
      <c r="Z93" s="63">
        <f>'ABx data sorted by hole'!BD49</f>
        <v>49.6</v>
      </c>
      <c r="AA93" s="63">
        <f>'ABx data sorted by hole'!BF49</f>
        <v>5.47</v>
      </c>
      <c r="AB93" s="63">
        <f>'ABx data sorted by hole'!BG49</f>
        <v>1.9</v>
      </c>
      <c r="AC93" s="63">
        <f>'ABx data sorted by hole'!BH49</f>
        <v>26.6</v>
      </c>
      <c r="AD93" s="63">
        <f>'ABx data sorted by hole'!BI49</f>
        <v>0.5</v>
      </c>
      <c r="AE93" s="63">
        <f>'ABx data sorted by hole'!BJ49</f>
        <v>0.99</v>
      </c>
      <c r="AF93" s="63">
        <f>'ABx data sorted by hole'!BM49</f>
        <v>5.27</v>
      </c>
      <c r="AG93" s="63">
        <f>'ABx data sorted by hole'!BN49</f>
        <v>0.61</v>
      </c>
      <c r="AH93" s="63">
        <f>'ABx data sorted by hole'!BP49</f>
        <v>0.62</v>
      </c>
      <c r="AI93" s="63">
        <f>'ABx data sorted by hole'!BQ49</f>
        <v>1.23</v>
      </c>
      <c r="AJ93" s="63">
        <f>'ABx data sorted by hole'!BT49</f>
        <v>180</v>
      </c>
      <c r="AK93" s="63">
        <f>'ABx data sorted by hole'!BU49</f>
        <v>0.5</v>
      </c>
      <c r="AL93" s="63">
        <f>'ABx data sorted by hole'!BV49</f>
        <v>37.6</v>
      </c>
      <c r="AM93" s="63">
        <f>'ABx data sorted by hole'!BW49</f>
        <v>3.75</v>
      </c>
      <c r="AN93" s="63">
        <f>'ABx data sorted by hole'!BY49</f>
        <v>149</v>
      </c>
    </row>
    <row r="94" spans="1:40" x14ac:dyDescent="0.25">
      <c r="A94" s="11" t="s">
        <v>216</v>
      </c>
      <c r="B94" s="10" t="str">
        <f t="shared" si="6"/>
        <v>DL617</v>
      </c>
      <c r="C94" s="63" t="s">
        <v>285</v>
      </c>
      <c r="D94" s="27">
        <f t="shared" si="7"/>
        <v>20</v>
      </c>
      <c r="E94" s="13">
        <f t="shared" si="8"/>
        <v>21</v>
      </c>
      <c r="F94" s="6" t="str">
        <f t="shared" si="9"/>
        <v>RC chips Clay &amp; Rock</v>
      </c>
      <c r="G94" s="54" t="s">
        <v>227</v>
      </c>
      <c r="H94" s="54" t="s">
        <v>227</v>
      </c>
      <c r="I94" s="63">
        <f>'ABx data sorted by hole'!L50</f>
        <v>387</v>
      </c>
      <c r="J94" s="63">
        <f>'ABx data sorted by hole'!Q50</f>
        <v>35.299999999999997</v>
      </c>
      <c r="K94" s="63">
        <f>'ABx data sorted by hole'!T50</f>
        <v>6</v>
      </c>
      <c r="L94" s="63">
        <f>'ABx data sorted by hole'!U50</f>
        <v>2.76</v>
      </c>
      <c r="M94" s="63">
        <f>'ABx data sorted by hole'!W50</f>
        <v>6.3</v>
      </c>
      <c r="N94" s="63">
        <f>'ABx data sorted by hole'!X50</f>
        <v>3.91</v>
      </c>
      <c r="O94" s="63">
        <f>'ABx data sorted by hole'!Y50</f>
        <v>1.89</v>
      </c>
      <c r="P94" s="63">
        <f>'ABx data sorted by hole'!AB50</f>
        <v>25.5</v>
      </c>
      <c r="Q94" s="63">
        <f>'ABx data sorted by hole'!AC50</f>
        <v>7.24</v>
      </c>
      <c r="R94" s="63">
        <f>'ABx data sorted by hole'!AE50</f>
        <v>4.01</v>
      </c>
      <c r="S94" s="63">
        <f>'ABx data sorted by hole'!AG50</f>
        <v>1.27</v>
      </c>
      <c r="T94" s="63">
        <f>'ABx data sorted by hole'!AJ50</f>
        <v>25.9</v>
      </c>
      <c r="U94" s="63">
        <f>'ABx data sorted by hole'!AL50</f>
        <v>0.46</v>
      </c>
      <c r="V94" s="63">
        <f>'ABx data sorted by hole'!AR50</f>
        <v>7.5</v>
      </c>
      <c r="W94" s="63">
        <f>'ABx data sorted by hole'!AS50</f>
        <v>25.5</v>
      </c>
      <c r="X94" s="63">
        <f>'ABx data sorted by hole'!AX50</f>
        <v>6.67</v>
      </c>
      <c r="Y94" s="63">
        <f>'ABx data sorted by hole'!AZ50</f>
        <v>63.2</v>
      </c>
      <c r="Z94" s="63">
        <f>'ABx data sorted by hole'!BD50</f>
        <v>53.2</v>
      </c>
      <c r="AA94" s="63">
        <f>'ABx data sorted by hole'!BF50</f>
        <v>6.48</v>
      </c>
      <c r="AB94" s="63">
        <f>'ABx data sorted by hole'!BG50</f>
        <v>1.1000000000000001</v>
      </c>
      <c r="AC94" s="63">
        <f>'ABx data sorted by hole'!BH50</f>
        <v>22.3</v>
      </c>
      <c r="AD94" s="63">
        <f>'ABx data sorted by hole'!BI50</f>
        <v>0.4</v>
      </c>
      <c r="AE94" s="63">
        <f>'ABx data sorted by hole'!BJ50</f>
        <v>1.1100000000000001</v>
      </c>
      <c r="AF94" s="63">
        <f>'ABx data sorted by hole'!BM50</f>
        <v>5.34</v>
      </c>
      <c r="AG94" s="63">
        <f>'ABx data sorted by hole'!BN50</f>
        <v>0.59</v>
      </c>
      <c r="AH94" s="63">
        <f>'ABx data sorted by hole'!BP50</f>
        <v>0.48</v>
      </c>
      <c r="AI94" s="63">
        <f>'ABx data sorted by hole'!BQ50</f>
        <v>1.1499999999999999</v>
      </c>
      <c r="AJ94" s="63">
        <f>'ABx data sorted by hole'!BT50</f>
        <v>174</v>
      </c>
      <c r="AK94" s="63">
        <f>'ABx data sorted by hole'!BU50</f>
        <v>0.9</v>
      </c>
      <c r="AL94" s="63">
        <f>'ABx data sorted by hole'!BV50</f>
        <v>38.1</v>
      </c>
      <c r="AM94" s="63">
        <f>'ABx data sorted by hole'!BW50</f>
        <v>3.7</v>
      </c>
      <c r="AN94" s="63">
        <f>'ABx data sorted by hole'!BY50</f>
        <v>151</v>
      </c>
    </row>
    <row r="95" spans="1:40" x14ac:dyDescent="0.25">
      <c r="A95" s="11" t="s">
        <v>216</v>
      </c>
      <c r="B95" s="10" t="str">
        <f t="shared" si="6"/>
        <v>DL617</v>
      </c>
      <c r="C95" s="63" t="s">
        <v>286</v>
      </c>
      <c r="D95" s="27">
        <f t="shared" si="7"/>
        <v>21</v>
      </c>
      <c r="E95" s="13">
        <f t="shared" si="8"/>
        <v>22</v>
      </c>
      <c r="F95" s="6" t="str">
        <f t="shared" si="9"/>
        <v>RC chips Clay &amp; Rock</v>
      </c>
      <c r="G95" s="54" t="s">
        <v>227</v>
      </c>
      <c r="H95" s="54" t="s">
        <v>227</v>
      </c>
      <c r="I95" s="63">
        <f>'ABx data sorted by hole'!L51</f>
        <v>357</v>
      </c>
      <c r="J95" s="63">
        <f>'ABx data sorted by hole'!Q51</f>
        <v>40.4</v>
      </c>
      <c r="K95" s="63">
        <f>'ABx data sorted by hole'!T51</f>
        <v>8</v>
      </c>
      <c r="L95" s="63">
        <f>'ABx data sorted by hole'!U51</f>
        <v>3.37</v>
      </c>
      <c r="M95" s="63">
        <f>'ABx data sorted by hole'!W51</f>
        <v>7.41</v>
      </c>
      <c r="N95" s="63">
        <f>'ABx data sorted by hole'!X51</f>
        <v>4.33</v>
      </c>
      <c r="O95" s="63">
        <f>'ABx data sorted by hole'!Y51</f>
        <v>1.94</v>
      </c>
      <c r="P95" s="63">
        <f>'ABx data sorted by hole'!AB51</f>
        <v>25.1</v>
      </c>
      <c r="Q95" s="63">
        <f>'ABx data sorted by hole'!AC51</f>
        <v>7.82</v>
      </c>
      <c r="R95" s="63">
        <f>'ABx data sorted by hole'!AE51</f>
        <v>3.83</v>
      </c>
      <c r="S95" s="63">
        <f>'ABx data sorted by hole'!AG51</f>
        <v>1.45</v>
      </c>
      <c r="T95" s="63">
        <f>'ABx data sorted by hole'!AJ51</f>
        <v>28.2</v>
      </c>
      <c r="U95" s="63">
        <f>'ABx data sorted by hole'!AL51</f>
        <v>0.45</v>
      </c>
      <c r="V95" s="63">
        <f>'ABx data sorted by hole'!AR51</f>
        <v>7.56</v>
      </c>
      <c r="W95" s="63">
        <f>'ABx data sorted by hole'!AS51</f>
        <v>30.2</v>
      </c>
      <c r="X95" s="63">
        <f>'ABx data sorted by hole'!AX51</f>
        <v>7.33</v>
      </c>
      <c r="Y95" s="63">
        <f>'ABx data sorted by hole'!AZ51</f>
        <v>59.6</v>
      </c>
      <c r="Z95" s="63">
        <f>'ABx data sorted by hole'!BD51</f>
        <v>51.6</v>
      </c>
      <c r="AA95" s="63">
        <f>'ABx data sorted by hole'!BF51</f>
        <v>7.05</v>
      </c>
      <c r="AB95" s="63">
        <f>'ABx data sorted by hole'!BG51</f>
        <v>2.1</v>
      </c>
      <c r="AC95" s="63">
        <f>'ABx data sorted by hole'!BH51</f>
        <v>26.9</v>
      </c>
      <c r="AD95" s="63">
        <f>'ABx data sorted by hole'!BI51</f>
        <v>0.4</v>
      </c>
      <c r="AE95" s="63">
        <f>'ABx data sorted by hole'!BJ51</f>
        <v>1.0900000000000001</v>
      </c>
      <c r="AF95" s="63">
        <f>'ABx data sorted by hole'!BM51</f>
        <v>5.34</v>
      </c>
      <c r="AG95" s="63">
        <f>'ABx data sorted by hole'!BN51</f>
        <v>0.63</v>
      </c>
      <c r="AH95" s="63">
        <f>'ABx data sorted by hole'!BP51</f>
        <v>0.71</v>
      </c>
      <c r="AI95" s="63">
        <f>'ABx data sorted by hole'!BQ51</f>
        <v>1.1299999999999999</v>
      </c>
      <c r="AJ95" s="63">
        <f>'ABx data sorted by hole'!BT51</f>
        <v>187</v>
      </c>
      <c r="AK95" s="63">
        <f>'ABx data sorted by hole'!BU51</f>
        <v>0.6</v>
      </c>
      <c r="AL95" s="63">
        <f>'ABx data sorted by hole'!BV51</f>
        <v>42.7</v>
      </c>
      <c r="AM95" s="63">
        <f>'ABx data sorted by hole'!BW51</f>
        <v>3.86</v>
      </c>
      <c r="AN95" s="63">
        <f>'ABx data sorted by hole'!BY51</f>
        <v>161</v>
      </c>
    </row>
    <row r="96" spans="1:40" x14ac:dyDescent="0.25">
      <c r="A96" s="11" t="s">
        <v>216</v>
      </c>
      <c r="B96" s="10" t="str">
        <f t="shared" si="6"/>
        <v>DL617</v>
      </c>
      <c r="C96" s="63" t="s">
        <v>287</v>
      </c>
      <c r="D96" s="27">
        <f t="shared" si="7"/>
        <v>22</v>
      </c>
      <c r="E96" s="13">
        <f t="shared" si="8"/>
        <v>23</v>
      </c>
      <c r="F96" s="6" t="str">
        <f t="shared" si="9"/>
        <v>RC chips Clay &amp; Rock</v>
      </c>
      <c r="G96" s="54" t="s">
        <v>227</v>
      </c>
      <c r="H96" s="54" t="s">
        <v>227</v>
      </c>
      <c r="I96" s="63">
        <f>'ABx data sorted by hole'!L52</f>
        <v>386</v>
      </c>
      <c r="J96" s="63">
        <f>'ABx data sorted by hole'!Q52</f>
        <v>42.1</v>
      </c>
      <c r="K96" s="63">
        <f>'ABx data sorted by hole'!T52</f>
        <v>9</v>
      </c>
      <c r="L96" s="63">
        <f>'ABx data sorted by hole'!U52</f>
        <v>3.59</v>
      </c>
      <c r="M96" s="63">
        <f>'ABx data sorted by hole'!W52</f>
        <v>6.03</v>
      </c>
      <c r="N96" s="63">
        <f>'ABx data sorted by hole'!X52</f>
        <v>3.84</v>
      </c>
      <c r="O96" s="63">
        <f>'ABx data sorted by hole'!Y52</f>
        <v>1.27</v>
      </c>
      <c r="P96" s="63">
        <f>'ABx data sorted by hole'!AB52</f>
        <v>26.7</v>
      </c>
      <c r="Q96" s="63">
        <f>'ABx data sorted by hole'!AC52</f>
        <v>5.83</v>
      </c>
      <c r="R96" s="63">
        <f>'ABx data sorted by hole'!AE52</f>
        <v>3.89</v>
      </c>
      <c r="S96" s="63">
        <f>'ABx data sorted by hole'!AG52</f>
        <v>1.3</v>
      </c>
      <c r="T96" s="63">
        <f>'ABx data sorted by hole'!AJ52</f>
        <v>20.8</v>
      </c>
      <c r="U96" s="63">
        <f>'ABx data sorted by hole'!AL52</f>
        <v>0.59</v>
      </c>
      <c r="V96" s="63">
        <f>'ABx data sorted by hole'!AR52</f>
        <v>7.44</v>
      </c>
      <c r="W96" s="63">
        <f>'ABx data sorted by hole'!AS52</f>
        <v>22</v>
      </c>
      <c r="X96" s="63">
        <f>'ABx data sorted by hole'!AX52</f>
        <v>5.34</v>
      </c>
      <c r="Y96" s="63">
        <f>'ABx data sorted by hole'!AZ52</f>
        <v>62.5</v>
      </c>
      <c r="Z96" s="63">
        <f>'ABx data sorted by hole'!BD52</f>
        <v>51.4</v>
      </c>
      <c r="AA96" s="63">
        <f>'ABx data sorted by hole'!BF52</f>
        <v>4.21</v>
      </c>
      <c r="AB96" s="63">
        <f>'ABx data sorted by hole'!BG52</f>
        <v>1.9</v>
      </c>
      <c r="AC96" s="63">
        <f>'ABx data sorted by hole'!BH52</f>
        <v>29.7</v>
      </c>
      <c r="AD96" s="63">
        <f>'ABx data sorted by hole'!BI52</f>
        <v>0.5</v>
      </c>
      <c r="AE96" s="63">
        <f>'ABx data sorted by hole'!BJ52</f>
        <v>0.98</v>
      </c>
      <c r="AF96" s="63">
        <f>'ABx data sorted by hole'!BM52</f>
        <v>5.2</v>
      </c>
      <c r="AG96" s="63">
        <f>'ABx data sorted by hole'!BN52</f>
        <v>0.64</v>
      </c>
      <c r="AH96" s="63">
        <f>'ABx data sorted by hole'!BP52</f>
        <v>0.49</v>
      </c>
      <c r="AI96" s="63">
        <f>'ABx data sorted by hole'!BQ52</f>
        <v>0.99</v>
      </c>
      <c r="AJ96" s="63">
        <f>'ABx data sorted by hole'!BT52</f>
        <v>195</v>
      </c>
      <c r="AK96" s="63">
        <f>'ABx data sorted by hole'!BU52</f>
        <v>0.7</v>
      </c>
      <c r="AL96" s="63">
        <f>'ABx data sorted by hole'!BV52</f>
        <v>32.6</v>
      </c>
      <c r="AM96" s="63">
        <f>'ABx data sorted by hole'!BW52</f>
        <v>3.94</v>
      </c>
      <c r="AN96" s="63">
        <f>'ABx data sorted by hole'!BY52</f>
        <v>152</v>
      </c>
    </row>
    <row r="97" spans="1:40" x14ac:dyDescent="0.25">
      <c r="A97" s="11" t="s">
        <v>216</v>
      </c>
      <c r="B97" s="10" t="str">
        <f t="shared" si="6"/>
        <v>DL617</v>
      </c>
      <c r="C97" s="63" t="s">
        <v>288</v>
      </c>
      <c r="D97" s="27">
        <f t="shared" si="7"/>
        <v>23</v>
      </c>
      <c r="E97" s="13">
        <f t="shared" si="8"/>
        <v>24</v>
      </c>
      <c r="F97" s="6" t="str">
        <f t="shared" si="9"/>
        <v>RC chips Clay &amp; Rock</v>
      </c>
      <c r="G97" s="54" t="s">
        <v>227</v>
      </c>
      <c r="H97" s="54" t="s">
        <v>227</v>
      </c>
      <c r="I97" s="63">
        <f>'ABx data sorted by hole'!L53</f>
        <v>345</v>
      </c>
      <c r="J97" s="63">
        <f>'ABx data sorted by hole'!Q53</f>
        <v>39.700000000000003</v>
      </c>
      <c r="K97" s="63">
        <f>'ABx data sorted by hole'!T53</f>
        <v>9</v>
      </c>
      <c r="L97" s="63">
        <f>'ABx data sorted by hole'!U53</f>
        <v>4.5</v>
      </c>
      <c r="M97" s="63">
        <f>'ABx data sorted by hole'!W53</f>
        <v>6</v>
      </c>
      <c r="N97" s="63">
        <f>'ABx data sorted by hole'!X53</f>
        <v>3.74</v>
      </c>
      <c r="O97" s="63">
        <f>'ABx data sorted by hole'!Y53</f>
        <v>1.41</v>
      </c>
      <c r="P97" s="63">
        <f>'ABx data sorted by hole'!AB53</f>
        <v>24.2</v>
      </c>
      <c r="Q97" s="63">
        <f>'ABx data sorted by hole'!AC53</f>
        <v>5.59</v>
      </c>
      <c r="R97" s="63">
        <f>'ABx data sorted by hole'!AE53</f>
        <v>4.03</v>
      </c>
      <c r="S97" s="63">
        <f>'ABx data sorted by hole'!AG53</f>
        <v>1.28</v>
      </c>
      <c r="T97" s="63">
        <f>'ABx data sorted by hole'!AJ53</f>
        <v>22</v>
      </c>
      <c r="U97" s="63">
        <f>'ABx data sorted by hole'!AL53</f>
        <v>0.42</v>
      </c>
      <c r="V97" s="63">
        <f>'ABx data sorted by hole'!AR53</f>
        <v>6.84</v>
      </c>
      <c r="W97" s="63">
        <f>'ABx data sorted by hole'!AS53</f>
        <v>20.9</v>
      </c>
      <c r="X97" s="63">
        <f>'ABx data sorted by hole'!AX53</f>
        <v>4.51</v>
      </c>
      <c r="Y97" s="63">
        <f>'ABx data sorted by hole'!AZ53</f>
        <v>60.7</v>
      </c>
      <c r="Z97" s="63">
        <f>'ABx data sorted by hole'!BD53</f>
        <v>54.1</v>
      </c>
      <c r="AA97" s="63">
        <f>'ABx data sorted by hole'!BF53</f>
        <v>4.18</v>
      </c>
      <c r="AB97" s="63">
        <f>'ABx data sorted by hole'!BG53</f>
        <v>2.1</v>
      </c>
      <c r="AC97" s="63">
        <f>'ABx data sorted by hole'!BH53</f>
        <v>38.6</v>
      </c>
      <c r="AD97" s="63">
        <f>'ABx data sorted by hole'!BI53</f>
        <v>0.4</v>
      </c>
      <c r="AE97" s="63">
        <f>'ABx data sorted by hole'!BJ53</f>
        <v>0.86</v>
      </c>
      <c r="AF97" s="63">
        <f>'ABx data sorted by hole'!BM53</f>
        <v>4.84</v>
      </c>
      <c r="AG97" s="63">
        <f>'ABx data sorted by hole'!BN53</f>
        <v>0.59</v>
      </c>
      <c r="AH97" s="63">
        <f>'ABx data sorted by hole'!BP53</f>
        <v>0.5</v>
      </c>
      <c r="AI97" s="63">
        <f>'ABx data sorted by hole'!BQ53</f>
        <v>0.93</v>
      </c>
      <c r="AJ97" s="63">
        <f>'ABx data sorted by hole'!BT53</f>
        <v>170</v>
      </c>
      <c r="AK97" s="63">
        <f>'ABx data sorted by hole'!BU53</f>
        <v>0.7</v>
      </c>
      <c r="AL97" s="63">
        <f>'ABx data sorted by hole'!BV53</f>
        <v>32.700000000000003</v>
      </c>
      <c r="AM97" s="63">
        <f>'ABx data sorted by hole'!BW53</f>
        <v>3.64</v>
      </c>
      <c r="AN97" s="63">
        <f>'ABx data sorted by hole'!BY53</f>
        <v>139</v>
      </c>
    </row>
    <row r="98" spans="1:40" x14ac:dyDescent="0.25">
      <c r="A98" s="11" t="s">
        <v>216</v>
      </c>
      <c r="B98" s="10" t="str">
        <f t="shared" si="6"/>
        <v>DL618</v>
      </c>
      <c r="C98" s="63" t="s">
        <v>289</v>
      </c>
      <c r="D98" s="27">
        <f t="shared" si="7"/>
        <v>0</v>
      </c>
      <c r="E98" s="13">
        <f t="shared" si="8"/>
        <v>1</v>
      </c>
      <c r="F98" s="6" t="str">
        <f t="shared" si="9"/>
        <v>RC chips Clay &amp; Rock</v>
      </c>
      <c r="G98" s="54" t="s">
        <v>227</v>
      </c>
      <c r="H98" s="54" t="s">
        <v>227</v>
      </c>
      <c r="I98" s="63">
        <f>'ABx data sorted by hole'!L54</f>
        <v>256</v>
      </c>
      <c r="J98" s="63">
        <f>'ABx data sorted by hole'!Q54</f>
        <v>65.099999999999994</v>
      </c>
      <c r="K98" s="63">
        <f>'ABx data sorted by hole'!T54</f>
        <v>17</v>
      </c>
      <c r="L98" s="63">
        <f>'ABx data sorted by hole'!U54</f>
        <v>4.08</v>
      </c>
      <c r="M98" s="63">
        <f>'ABx data sorted by hole'!W54</f>
        <v>3.15</v>
      </c>
      <c r="N98" s="63">
        <f>'ABx data sorted by hole'!X54</f>
        <v>1.89</v>
      </c>
      <c r="O98" s="63">
        <f>'ABx data sorted by hole'!Y54</f>
        <v>0.62</v>
      </c>
      <c r="P98" s="63">
        <f>'ABx data sorted by hole'!AB54</f>
        <v>28</v>
      </c>
      <c r="Q98" s="63">
        <f>'ABx data sorted by hole'!AC54</f>
        <v>3.06</v>
      </c>
      <c r="R98" s="63">
        <f>'ABx data sorted by hole'!AE54</f>
        <v>5.58</v>
      </c>
      <c r="S98" s="63">
        <f>'ABx data sorted by hole'!AG54</f>
        <v>0.73</v>
      </c>
      <c r="T98" s="63">
        <f>'ABx data sorted by hole'!AJ54</f>
        <v>14.6</v>
      </c>
      <c r="U98" s="63">
        <f>'ABx data sorted by hole'!AL54</f>
        <v>0.32</v>
      </c>
      <c r="V98" s="63">
        <f>'ABx data sorted by hole'!AR54</f>
        <v>10.3</v>
      </c>
      <c r="W98" s="63">
        <f>'ABx data sorted by hole'!AS54</f>
        <v>12.6</v>
      </c>
      <c r="X98" s="63">
        <f>'ABx data sorted by hole'!AX54</f>
        <v>3.26</v>
      </c>
      <c r="Y98" s="63">
        <f>'ABx data sorted by hole'!AZ54</f>
        <v>43.8</v>
      </c>
      <c r="Z98" s="63">
        <f>'ABx data sorted by hole'!BD54</f>
        <v>71.2</v>
      </c>
      <c r="AA98" s="63">
        <f>'ABx data sorted by hole'!BF54</f>
        <v>3.33</v>
      </c>
      <c r="AB98" s="63">
        <f>'ABx data sorted by hole'!BG54</f>
        <v>2.2000000000000002</v>
      </c>
      <c r="AC98" s="63">
        <f>'ABx data sorted by hole'!BH54</f>
        <v>21.3</v>
      </c>
      <c r="AD98" s="63">
        <f>'ABx data sorted by hole'!BI54</f>
        <v>0.6</v>
      </c>
      <c r="AE98" s="63">
        <f>'ABx data sorted by hole'!BJ54</f>
        <v>0.55000000000000004</v>
      </c>
      <c r="AF98" s="63">
        <f>'ABx data sorted by hole'!BM54</f>
        <v>7.35</v>
      </c>
      <c r="AG98" s="63">
        <f>'ABx data sorted by hole'!BN54</f>
        <v>0.79</v>
      </c>
      <c r="AH98" s="63">
        <f>'ABx data sorted by hole'!BP54</f>
        <v>0.27</v>
      </c>
      <c r="AI98" s="63">
        <f>'ABx data sorted by hole'!BQ54</f>
        <v>2.0499999999999998</v>
      </c>
      <c r="AJ98" s="63">
        <f>'ABx data sorted by hole'!BT54</f>
        <v>400</v>
      </c>
      <c r="AK98" s="63">
        <f>'ABx data sorted by hole'!BU54</f>
        <v>1</v>
      </c>
      <c r="AL98" s="63">
        <f>'ABx data sorted by hole'!BV54</f>
        <v>19.3</v>
      </c>
      <c r="AM98" s="63">
        <f>'ABx data sorted by hole'!BW54</f>
        <v>2.2599999999999998</v>
      </c>
      <c r="AN98" s="63">
        <f>'ABx data sorted by hole'!BY54</f>
        <v>199</v>
      </c>
    </row>
    <row r="99" spans="1:40" x14ac:dyDescent="0.25">
      <c r="A99" s="11" t="s">
        <v>216</v>
      </c>
      <c r="B99" s="10" t="str">
        <f t="shared" si="6"/>
        <v>DL618</v>
      </c>
      <c r="C99" s="63" t="s">
        <v>290</v>
      </c>
      <c r="D99" s="27">
        <f t="shared" si="7"/>
        <v>1</v>
      </c>
      <c r="E99" s="13">
        <f t="shared" si="8"/>
        <v>2</v>
      </c>
      <c r="F99" s="6" t="str">
        <f t="shared" si="9"/>
        <v>RC chips Clay &amp; Rock</v>
      </c>
      <c r="G99" s="54" t="s">
        <v>227</v>
      </c>
      <c r="H99" s="54" t="s">
        <v>227</v>
      </c>
      <c r="I99" s="63">
        <f>'ABx data sorted by hole'!L55</f>
        <v>289</v>
      </c>
      <c r="J99" s="63">
        <f>'ABx data sorted by hole'!Q55</f>
        <v>238</v>
      </c>
      <c r="K99" s="63">
        <f>'ABx data sorted by hole'!T55</f>
        <v>7</v>
      </c>
      <c r="L99" s="63">
        <f>'ABx data sorted by hole'!U55</f>
        <v>6.12</v>
      </c>
      <c r="M99" s="63">
        <f>'ABx data sorted by hole'!W55</f>
        <v>7.78</v>
      </c>
      <c r="N99" s="63">
        <f>'ABx data sorted by hole'!X55</f>
        <v>4.9000000000000004</v>
      </c>
      <c r="O99" s="63">
        <f>'ABx data sorted by hole'!Y55</f>
        <v>1.89</v>
      </c>
      <c r="P99" s="63">
        <f>'ABx data sorted by hole'!AB55</f>
        <v>24</v>
      </c>
      <c r="Q99" s="63">
        <f>'ABx data sorted by hole'!AC55</f>
        <v>7.84</v>
      </c>
      <c r="R99" s="63">
        <f>'ABx data sorted by hole'!AE55</f>
        <v>4.22</v>
      </c>
      <c r="S99" s="63">
        <f>'ABx data sorted by hole'!AG55</f>
        <v>1.78</v>
      </c>
      <c r="T99" s="63">
        <f>'ABx data sorted by hole'!AJ55</f>
        <v>37.5</v>
      </c>
      <c r="U99" s="63">
        <f>'ABx data sorted by hole'!AL55</f>
        <v>0.69</v>
      </c>
      <c r="V99" s="63">
        <f>'ABx data sorted by hole'!AR55</f>
        <v>7.93</v>
      </c>
      <c r="W99" s="63">
        <f>'ABx data sorted by hole'!AS55</f>
        <v>42.3</v>
      </c>
      <c r="X99" s="63">
        <f>'ABx data sorted by hole'!AX55</f>
        <v>10.3</v>
      </c>
      <c r="Y99" s="63">
        <f>'ABx data sorted by hole'!AZ55</f>
        <v>28.3</v>
      </c>
      <c r="Z99" s="63">
        <f>'ABx data sorted by hole'!BD55</f>
        <v>92.1</v>
      </c>
      <c r="AA99" s="63">
        <f>'ABx data sorted by hole'!BF55</f>
        <v>8.3800000000000008</v>
      </c>
      <c r="AB99" s="63">
        <f>'ABx data sorted by hole'!BG55</f>
        <v>2.2000000000000002</v>
      </c>
      <c r="AC99" s="63">
        <f>'ABx data sorted by hole'!BH55</f>
        <v>15.8</v>
      </c>
      <c r="AD99" s="63">
        <f>'ABx data sorted by hole'!BI55</f>
        <v>0.5</v>
      </c>
      <c r="AE99" s="63">
        <f>'ABx data sorted by hole'!BJ55</f>
        <v>1.21</v>
      </c>
      <c r="AF99" s="63">
        <f>'ABx data sorted by hole'!BM55</f>
        <v>6.1</v>
      </c>
      <c r="AG99" s="63">
        <f>'ABx data sorted by hole'!BN55</f>
        <v>0.67</v>
      </c>
      <c r="AH99" s="63">
        <f>'ABx data sorted by hole'!BP55</f>
        <v>0.71</v>
      </c>
      <c r="AI99" s="63">
        <f>'ABx data sorted by hole'!BQ55</f>
        <v>1.66</v>
      </c>
      <c r="AJ99" s="63">
        <f>'ABx data sorted by hole'!BT55</f>
        <v>378</v>
      </c>
      <c r="AK99" s="63">
        <f>'ABx data sorted by hole'!BU55</f>
        <v>0.6</v>
      </c>
      <c r="AL99" s="63">
        <f>'ABx data sorted by hole'!BV55</f>
        <v>47</v>
      </c>
      <c r="AM99" s="63">
        <f>'ABx data sorted by hole'!BW55</f>
        <v>4.88</v>
      </c>
      <c r="AN99" s="63">
        <f>'ABx data sorted by hole'!BY55</f>
        <v>166</v>
      </c>
    </row>
    <row r="100" spans="1:40" x14ac:dyDescent="0.25">
      <c r="A100" s="11" t="s">
        <v>216</v>
      </c>
      <c r="B100" s="10" t="str">
        <f t="shared" si="6"/>
        <v>DL618</v>
      </c>
      <c r="C100" s="63" t="s">
        <v>291</v>
      </c>
      <c r="D100" s="27">
        <f t="shared" si="7"/>
        <v>2</v>
      </c>
      <c r="E100" s="13">
        <f t="shared" si="8"/>
        <v>3</v>
      </c>
      <c r="F100" s="6" t="str">
        <f t="shared" si="9"/>
        <v>RC chips Clay &amp; Rock</v>
      </c>
      <c r="G100" s="54" t="s">
        <v>227</v>
      </c>
      <c r="H100" s="54" t="s">
        <v>227</v>
      </c>
      <c r="I100" s="63">
        <f>'ABx data sorted by hole'!L56</f>
        <v>376</v>
      </c>
      <c r="J100" s="63">
        <f>'ABx data sorted by hole'!Q56</f>
        <v>156.5</v>
      </c>
      <c r="K100" s="63">
        <f>'ABx data sorted by hole'!T56</f>
        <v>10</v>
      </c>
      <c r="L100" s="63">
        <f>'ABx data sorted by hole'!U56</f>
        <v>6.14</v>
      </c>
      <c r="M100" s="63">
        <f>'ABx data sorted by hole'!W56</f>
        <v>11.7</v>
      </c>
      <c r="N100" s="63">
        <f>'ABx data sorted by hole'!X56</f>
        <v>6.5</v>
      </c>
      <c r="O100" s="63">
        <f>'ABx data sorted by hole'!Y56</f>
        <v>3.1</v>
      </c>
      <c r="P100" s="63">
        <f>'ABx data sorted by hole'!AB56</f>
        <v>28.6</v>
      </c>
      <c r="Q100" s="63">
        <f>'ABx data sorted by hole'!AC56</f>
        <v>12.15</v>
      </c>
      <c r="R100" s="63">
        <f>'ABx data sorted by hole'!AE56</f>
        <v>4.97</v>
      </c>
      <c r="S100" s="63">
        <f>'ABx data sorted by hole'!AG56</f>
        <v>2.2400000000000002</v>
      </c>
      <c r="T100" s="63">
        <f>'ABx data sorted by hole'!AJ56</f>
        <v>48.4</v>
      </c>
      <c r="U100" s="63">
        <f>'ABx data sorted by hole'!AL56</f>
        <v>1.01</v>
      </c>
      <c r="V100" s="63">
        <f>'ABx data sorted by hole'!AR56</f>
        <v>8.59</v>
      </c>
      <c r="W100" s="63">
        <f>'ABx data sorted by hole'!AS56</f>
        <v>65.900000000000006</v>
      </c>
      <c r="X100" s="63">
        <f>'ABx data sorted by hole'!AX56</f>
        <v>13.95</v>
      </c>
      <c r="Y100" s="63">
        <f>'ABx data sorted by hole'!AZ56</f>
        <v>52.3</v>
      </c>
      <c r="Z100" s="63">
        <f>'ABx data sorted by hole'!BD56</f>
        <v>97.8</v>
      </c>
      <c r="AA100" s="63">
        <f>'ABx data sorted by hole'!BF56</f>
        <v>14</v>
      </c>
      <c r="AB100" s="63">
        <f>'ABx data sorted by hole'!BG56</f>
        <v>1.5</v>
      </c>
      <c r="AC100" s="63">
        <f>'ABx data sorted by hole'!BH56</f>
        <v>14.2</v>
      </c>
      <c r="AD100" s="63">
        <f>'ABx data sorted by hole'!BI56</f>
        <v>0.6</v>
      </c>
      <c r="AE100" s="63">
        <f>'ABx data sorted by hole'!BJ56</f>
        <v>1.78</v>
      </c>
      <c r="AF100" s="63">
        <f>'ABx data sorted by hole'!BM56</f>
        <v>6.62</v>
      </c>
      <c r="AG100" s="63">
        <f>'ABx data sorted by hole'!BN56</f>
        <v>0.71</v>
      </c>
      <c r="AH100" s="63">
        <f>'ABx data sorted by hole'!BP56</f>
        <v>0.99</v>
      </c>
      <c r="AI100" s="63">
        <f>'ABx data sorted by hole'!BQ56</f>
        <v>2.04</v>
      </c>
      <c r="AJ100" s="63">
        <f>'ABx data sorted by hole'!BT56</f>
        <v>468</v>
      </c>
      <c r="AK100" s="63">
        <f>'ABx data sorted by hole'!BU56</f>
        <v>1</v>
      </c>
      <c r="AL100" s="63">
        <f>'ABx data sorted by hole'!BV56</f>
        <v>57.8</v>
      </c>
      <c r="AM100" s="63">
        <f>'ABx data sorted by hole'!BW56</f>
        <v>6.68</v>
      </c>
      <c r="AN100" s="63">
        <f>'ABx data sorted by hole'!BY56</f>
        <v>165</v>
      </c>
    </row>
    <row r="101" spans="1:40" x14ac:dyDescent="0.25">
      <c r="A101" s="11" t="s">
        <v>216</v>
      </c>
      <c r="B101" s="10" t="str">
        <f t="shared" si="6"/>
        <v>DL618</v>
      </c>
      <c r="C101" s="63" t="s">
        <v>292</v>
      </c>
      <c r="D101" s="27">
        <f t="shared" si="7"/>
        <v>3</v>
      </c>
      <c r="E101" s="13">
        <f t="shared" si="8"/>
        <v>4</v>
      </c>
      <c r="F101" s="6" t="str">
        <f t="shared" si="9"/>
        <v>RC chips Clay &amp; Rock</v>
      </c>
      <c r="G101" s="54" t="s">
        <v>227</v>
      </c>
      <c r="H101" s="54" t="s">
        <v>227</v>
      </c>
      <c r="I101" s="63">
        <f>'ABx data sorted by hole'!L57</f>
        <v>424</v>
      </c>
      <c r="J101" s="63">
        <f>'ABx data sorted by hole'!Q57</f>
        <v>117.5</v>
      </c>
      <c r="K101" s="63">
        <f>'ABx data sorted by hole'!T57</f>
        <v>11</v>
      </c>
      <c r="L101" s="63">
        <f>'ABx data sorted by hole'!U57</f>
        <v>5.38</v>
      </c>
      <c r="M101" s="63">
        <f>'ABx data sorted by hole'!W57</f>
        <v>15.85</v>
      </c>
      <c r="N101" s="63">
        <f>'ABx data sorted by hole'!X57</f>
        <v>9.14</v>
      </c>
      <c r="O101" s="63">
        <f>'ABx data sorted by hole'!Y57</f>
        <v>4.83</v>
      </c>
      <c r="P101" s="63">
        <f>'ABx data sorted by hole'!AB57</f>
        <v>30.9</v>
      </c>
      <c r="Q101" s="63">
        <f>'ABx data sorted by hole'!AC57</f>
        <v>16</v>
      </c>
      <c r="R101" s="63">
        <f>'ABx data sorted by hole'!AE57</f>
        <v>4.6500000000000004</v>
      </c>
      <c r="S101" s="63">
        <f>'ABx data sorted by hole'!AG57</f>
        <v>3.02</v>
      </c>
      <c r="T101" s="63">
        <f>'ABx data sorted by hole'!AJ57</f>
        <v>59.5</v>
      </c>
      <c r="U101" s="63">
        <f>'ABx data sorted by hole'!AL57</f>
        <v>1.36</v>
      </c>
      <c r="V101" s="63">
        <f>'ABx data sorted by hole'!AR57</f>
        <v>8.93</v>
      </c>
      <c r="W101" s="63">
        <f>'ABx data sorted by hole'!AS57</f>
        <v>87.6</v>
      </c>
      <c r="X101" s="63">
        <f>'ABx data sorted by hole'!AX57</f>
        <v>19.100000000000001</v>
      </c>
      <c r="Y101" s="63">
        <f>'ABx data sorted by hole'!AZ57</f>
        <v>56.2</v>
      </c>
      <c r="Z101" s="63">
        <f>'ABx data sorted by hole'!BD57</f>
        <v>101.5</v>
      </c>
      <c r="AA101" s="63">
        <f>'ABx data sorted by hole'!BF57</f>
        <v>19.05</v>
      </c>
      <c r="AB101" s="63">
        <f>'ABx data sorted by hole'!BG57</f>
        <v>2.4</v>
      </c>
      <c r="AC101" s="63">
        <f>'ABx data sorted by hole'!BH57</f>
        <v>14.8</v>
      </c>
      <c r="AD101" s="63">
        <f>'ABx data sorted by hole'!BI57</f>
        <v>0.6</v>
      </c>
      <c r="AE101" s="63">
        <f>'ABx data sorted by hole'!BJ57</f>
        <v>2.2999999999999998</v>
      </c>
      <c r="AF101" s="63">
        <f>'ABx data sorted by hole'!BM57</f>
        <v>6.69</v>
      </c>
      <c r="AG101" s="63">
        <f>'ABx data sorted by hole'!BN57</f>
        <v>0.76</v>
      </c>
      <c r="AH101" s="63">
        <f>'ABx data sorted by hole'!BP57</f>
        <v>1.44</v>
      </c>
      <c r="AI101" s="63">
        <f>'ABx data sorted by hole'!BQ57</f>
        <v>2.4</v>
      </c>
      <c r="AJ101" s="63">
        <f>'ABx data sorted by hole'!BT57</f>
        <v>505</v>
      </c>
      <c r="AK101" s="63">
        <f>'ABx data sorted by hole'!BU57</f>
        <v>1.3</v>
      </c>
      <c r="AL101" s="63">
        <f>'ABx data sorted by hole'!BV57</f>
        <v>76.400000000000006</v>
      </c>
      <c r="AM101" s="63">
        <f>'ABx data sorted by hole'!BW57</f>
        <v>9.4700000000000006</v>
      </c>
      <c r="AN101" s="63">
        <f>'ABx data sorted by hole'!BY57</f>
        <v>176</v>
      </c>
    </row>
    <row r="102" spans="1:40" x14ac:dyDescent="0.25">
      <c r="A102" s="11" t="s">
        <v>216</v>
      </c>
      <c r="B102" s="10" t="str">
        <f t="shared" si="6"/>
        <v>DL618</v>
      </c>
      <c r="C102" s="63" t="s">
        <v>293</v>
      </c>
      <c r="D102" s="27">
        <f t="shared" si="7"/>
        <v>4</v>
      </c>
      <c r="E102" s="13">
        <f t="shared" si="8"/>
        <v>5</v>
      </c>
      <c r="F102" s="6" t="str">
        <f t="shared" si="9"/>
        <v>RC chips Clay &amp; Rock</v>
      </c>
      <c r="G102" s="54" t="s">
        <v>227</v>
      </c>
      <c r="H102" s="54" t="s">
        <v>227</v>
      </c>
      <c r="I102" s="63">
        <f>'ABx data sorted by hole'!L58</f>
        <v>478</v>
      </c>
      <c r="J102" s="63">
        <f>'ABx data sorted by hole'!Q58</f>
        <v>91</v>
      </c>
      <c r="K102" s="63">
        <f>'ABx data sorted by hole'!T58</f>
        <v>10</v>
      </c>
      <c r="L102" s="63">
        <f>'ABx data sorted by hole'!U58</f>
        <v>4.92</v>
      </c>
      <c r="M102" s="63">
        <f>'ABx data sorted by hole'!W58</f>
        <v>19.350000000000001</v>
      </c>
      <c r="N102" s="63">
        <f>'ABx data sorted by hole'!X58</f>
        <v>11.25</v>
      </c>
      <c r="O102" s="63">
        <f>'ABx data sorted by hole'!Y58</f>
        <v>5.67</v>
      </c>
      <c r="P102" s="63">
        <f>'ABx data sorted by hole'!AB58</f>
        <v>28.6</v>
      </c>
      <c r="Q102" s="63">
        <f>'ABx data sorted by hole'!AC58</f>
        <v>21.4</v>
      </c>
      <c r="R102" s="63">
        <f>'ABx data sorted by hole'!AE58</f>
        <v>4.87</v>
      </c>
      <c r="S102" s="63">
        <f>'ABx data sorted by hole'!AG58</f>
        <v>4.04</v>
      </c>
      <c r="T102" s="63">
        <f>'ABx data sorted by hole'!AJ58</f>
        <v>79.2</v>
      </c>
      <c r="U102" s="63">
        <f>'ABx data sorted by hole'!AL58</f>
        <v>2.02</v>
      </c>
      <c r="V102" s="63">
        <f>'ABx data sorted by hole'!AR58</f>
        <v>8.4600000000000009</v>
      </c>
      <c r="W102" s="63">
        <f>'ABx data sorted by hole'!AS58</f>
        <v>111.5</v>
      </c>
      <c r="X102" s="63">
        <f>'ABx data sorted by hole'!AX58</f>
        <v>24.1</v>
      </c>
      <c r="Y102" s="63">
        <f>'ABx data sorted by hole'!AZ58</f>
        <v>65.5</v>
      </c>
      <c r="Z102" s="63">
        <f>'ABx data sorted by hole'!BD58</f>
        <v>90.5</v>
      </c>
      <c r="AA102" s="63">
        <f>'ABx data sorted by hole'!BF58</f>
        <v>25.3</v>
      </c>
      <c r="AB102" s="63">
        <f>'ABx data sorted by hole'!BG58</f>
        <v>1.9</v>
      </c>
      <c r="AC102" s="63">
        <f>'ABx data sorted by hole'!BH58</f>
        <v>20.399999999999999</v>
      </c>
      <c r="AD102" s="63">
        <f>'ABx data sorted by hole'!BI58</f>
        <v>0.6</v>
      </c>
      <c r="AE102" s="63">
        <f>'ABx data sorted by hole'!BJ58</f>
        <v>3.2</v>
      </c>
      <c r="AF102" s="63">
        <f>'ABx data sorted by hole'!BM58</f>
        <v>6.63</v>
      </c>
      <c r="AG102" s="63">
        <f>'ABx data sorted by hole'!BN58</f>
        <v>0.71</v>
      </c>
      <c r="AH102" s="63">
        <f>'ABx data sorted by hole'!BP58</f>
        <v>1.74</v>
      </c>
      <c r="AI102" s="63">
        <f>'ABx data sorted by hole'!BQ58</f>
        <v>2.2000000000000002</v>
      </c>
      <c r="AJ102" s="63">
        <f>'ABx data sorted by hole'!BT58</f>
        <v>458</v>
      </c>
      <c r="AK102" s="63">
        <f>'ABx data sorted by hole'!BU58</f>
        <v>0.9</v>
      </c>
      <c r="AL102" s="63">
        <f>'ABx data sorted by hole'!BV58</f>
        <v>100</v>
      </c>
      <c r="AM102" s="63">
        <f>'ABx data sorted by hole'!BW58</f>
        <v>12.05</v>
      </c>
      <c r="AN102" s="63">
        <f>'ABx data sorted by hole'!BY58</f>
        <v>170</v>
      </c>
    </row>
    <row r="103" spans="1:40" x14ac:dyDescent="0.25">
      <c r="A103" s="11" t="s">
        <v>216</v>
      </c>
      <c r="B103" s="10" t="str">
        <f t="shared" si="6"/>
        <v>DL618</v>
      </c>
      <c r="C103" s="63" t="s">
        <v>294</v>
      </c>
      <c r="D103" s="27">
        <f t="shared" si="7"/>
        <v>5</v>
      </c>
      <c r="E103" s="13">
        <f t="shared" si="8"/>
        <v>6</v>
      </c>
      <c r="F103" s="6" t="str">
        <f t="shared" si="9"/>
        <v>RC chips Clay &amp; Rock</v>
      </c>
      <c r="G103" s="54" t="s">
        <v>227</v>
      </c>
      <c r="H103" s="54" t="s">
        <v>227</v>
      </c>
      <c r="I103" s="63">
        <f>'ABx data sorted by hole'!L59</f>
        <v>497</v>
      </c>
      <c r="J103" s="63">
        <f>'ABx data sorted by hole'!Q59</f>
        <v>60.7</v>
      </c>
      <c r="K103" s="63">
        <f>'ABx data sorted by hole'!T59</f>
        <v>9</v>
      </c>
      <c r="L103" s="63">
        <f>'ABx data sorted by hole'!U59</f>
        <v>3.58</v>
      </c>
      <c r="M103" s="63">
        <f>'ABx data sorted by hole'!W59</f>
        <v>14.5</v>
      </c>
      <c r="N103" s="63">
        <f>'ABx data sorted by hole'!X59</f>
        <v>8.69</v>
      </c>
      <c r="O103" s="63">
        <f>'ABx data sorted by hole'!Y59</f>
        <v>4.54</v>
      </c>
      <c r="P103" s="63">
        <f>'ABx data sorted by hole'!AB59</f>
        <v>25.5</v>
      </c>
      <c r="Q103" s="63">
        <f>'ABx data sorted by hole'!AC59</f>
        <v>16.100000000000001</v>
      </c>
      <c r="R103" s="63">
        <f>'ABx data sorted by hole'!AE59</f>
        <v>4.74</v>
      </c>
      <c r="S103" s="63">
        <f>'ABx data sorted by hole'!AG59</f>
        <v>2.9</v>
      </c>
      <c r="T103" s="63">
        <f>'ABx data sorted by hole'!AJ59</f>
        <v>53.9</v>
      </c>
      <c r="U103" s="63">
        <f>'ABx data sorted by hole'!AL59</f>
        <v>1.34</v>
      </c>
      <c r="V103" s="63">
        <f>'ABx data sorted by hole'!AR59</f>
        <v>8.18</v>
      </c>
      <c r="W103" s="63">
        <f>'ABx data sorted by hole'!AS59</f>
        <v>75.5</v>
      </c>
      <c r="X103" s="63">
        <f>'ABx data sorted by hole'!AX59</f>
        <v>16.55</v>
      </c>
      <c r="Y103" s="63">
        <f>'ABx data sorted by hole'!AZ59</f>
        <v>72.5</v>
      </c>
      <c r="Z103" s="63">
        <f>'ABx data sorted by hole'!BD59</f>
        <v>61.6</v>
      </c>
      <c r="AA103" s="63">
        <f>'ABx data sorted by hole'!BF59</f>
        <v>14.35</v>
      </c>
      <c r="AB103" s="63">
        <f>'ABx data sorted by hole'!BG59</f>
        <v>1.8</v>
      </c>
      <c r="AC103" s="63">
        <f>'ABx data sorted by hole'!BH59</f>
        <v>82.2</v>
      </c>
      <c r="AD103" s="63">
        <f>'ABx data sorted by hole'!BI59</f>
        <v>0.6</v>
      </c>
      <c r="AE103" s="63">
        <f>'ABx data sorted by hole'!BJ59</f>
        <v>2.35</v>
      </c>
      <c r="AF103" s="63">
        <f>'ABx data sorted by hole'!BM59</f>
        <v>6.01</v>
      </c>
      <c r="AG103" s="63">
        <f>'ABx data sorted by hole'!BN59</f>
        <v>0.7</v>
      </c>
      <c r="AH103" s="63">
        <f>'ABx data sorted by hole'!BP59</f>
        <v>1.22</v>
      </c>
      <c r="AI103" s="63">
        <f>'ABx data sorted by hole'!BQ59</f>
        <v>1.77</v>
      </c>
      <c r="AJ103" s="63">
        <f>'ABx data sorted by hole'!BT59</f>
        <v>352</v>
      </c>
      <c r="AK103" s="63">
        <f>'ABx data sorted by hole'!BU59</f>
        <v>4.8</v>
      </c>
      <c r="AL103" s="63">
        <f>'ABx data sorted by hole'!BV59</f>
        <v>73.099999999999994</v>
      </c>
      <c r="AM103" s="63">
        <f>'ABx data sorted by hole'!BW59</f>
        <v>8.42</v>
      </c>
      <c r="AN103" s="63">
        <f>'ABx data sorted by hole'!BY59</f>
        <v>173</v>
      </c>
    </row>
    <row r="104" spans="1:40" x14ac:dyDescent="0.25">
      <c r="A104" s="11" t="s">
        <v>216</v>
      </c>
      <c r="B104" s="10" t="str">
        <f t="shared" si="6"/>
        <v>DL618</v>
      </c>
      <c r="C104" s="63" t="s">
        <v>295</v>
      </c>
      <c r="D104" s="27">
        <f t="shared" si="7"/>
        <v>6</v>
      </c>
      <c r="E104" s="13">
        <f t="shared" si="8"/>
        <v>7</v>
      </c>
      <c r="F104" s="6" t="str">
        <f t="shared" si="9"/>
        <v>RC chips Clay &amp; Rock</v>
      </c>
      <c r="G104" s="54" t="s">
        <v>227</v>
      </c>
      <c r="H104" s="54" t="s">
        <v>227</v>
      </c>
      <c r="I104" s="63">
        <f>'ABx data sorted by hole'!L60</f>
        <v>568</v>
      </c>
      <c r="J104" s="63">
        <f>'ABx data sorted by hole'!Q60</f>
        <v>60.6</v>
      </c>
      <c r="K104" s="63">
        <f>'ABx data sorted by hole'!T60</f>
        <v>9</v>
      </c>
      <c r="L104" s="63">
        <f>'ABx data sorted by hole'!U60</f>
        <v>3.11</v>
      </c>
      <c r="M104" s="63">
        <f>'ABx data sorted by hole'!W60</f>
        <v>16.45</v>
      </c>
      <c r="N104" s="63">
        <f>'ABx data sorted by hole'!X60</f>
        <v>8.8800000000000008</v>
      </c>
      <c r="O104" s="63">
        <f>'ABx data sorted by hole'!Y60</f>
        <v>4.34</v>
      </c>
      <c r="P104" s="63">
        <f>'ABx data sorted by hole'!AB60</f>
        <v>25.9</v>
      </c>
      <c r="Q104" s="63">
        <f>'ABx data sorted by hole'!AC60</f>
        <v>16</v>
      </c>
      <c r="R104" s="63">
        <f>'ABx data sorted by hole'!AE60</f>
        <v>4.18</v>
      </c>
      <c r="S104" s="63">
        <f>'ABx data sorted by hole'!AG60</f>
        <v>3.26</v>
      </c>
      <c r="T104" s="63">
        <f>'ABx data sorted by hole'!AJ60</f>
        <v>47.2</v>
      </c>
      <c r="U104" s="63">
        <f>'ABx data sorted by hole'!AL60</f>
        <v>1.56</v>
      </c>
      <c r="V104" s="63">
        <f>'ABx data sorted by hole'!AR60</f>
        <v>7.48</v>
      </c>
      <c r="W104" s="63">
        <f>'ABx data sorted by hole'!AS60</f>
        <v>63.2</v>
      </c>
      <c r="X104" s="63">
        <f>'ABx data sorted by hole'!AX60</f>
        <v>13.9</v>
      </c>
      <c r="Y104" s="63">
        <f>'ABx data sorted by hole'!AZ60</f>
        <v>70.099999999999994</v>
      </c>
      <c r="Z104" s="63">
        <f>'ABx data sorted by hole'!BD60</f>
        <v>58.1</v>
      </c>
      <c r="AA104" s="63">
        <f>'ABx data sorted by hole'!BF60</f>
        <v>14.65</v>
      </c>
      <c r="AB104" s="63">
        <f>'ABx data sorted by hole'!BG60</f>
        <v>1.6</v>
      </c>
      <c r="AC104" s="63">
        <f>'ABx data sorted by hole'!BH60</f>
        <v>45</v>
      </c>
      <c r="AD104" s="63">
        <f>'ABx data sorted by hole'!BI60</f>
        <v>0.6</v>
      </c>
      <c r="AE104" s="63">
        <f>'ABx data sorted by hole'!BJ60</f>
        <v>2.4500000000000002</v>
      </c>
      <c r="AF104" s="63">
        <f>'ABx data sorted by hole'!BM60</f>
        <v>5.96</v>
      </c>
      <c r="AG104" s="63">
        <f>'ABx data sorted by hole'!BN60</f>
        <v>0.65</v>
      </c>
      <c r="AH104" s="63">
        <f>'ABx data sorted by hole'!BP60</f>
        <v>1.4</v>
      </c>
      <c r="AI104" s="63">
        <f>'ABx data sorted by hole'!BQ60</f>
        <v>1.74</v>
      </c>
      <c r="AJ104" s="63">
        <f>'ABx data sorted by hole'!BT60</f>
        <v>377</v>
      </c>
      <c r="AK104" s="63">
        <f>'ABx data sorted by hole'!BU60</f>
        <v>2.7</v>
      </c>
      <c r="AL104" s="63">
        <f>'ABx data sorted by hole'!BV60</f>
        <v>75.8</v>
      </c>
      <c r="AM104" s="63">
        <f>'ABx data sorted by hole'!BW60</f>
        <v>9.42</v>
      </c>
      <c r="AN104" s="63">
        <f>'ABx data sorted by hole'!BY60</f>
        <v>154</v>
      </c>
    </row>
    <row r="105" spans="1:40" x14ac:dyDescent="0.25">
      <c r="A105" s="11" t="s">
        <v>216</v>
      </c>
      <c r="B105" s="10" t="str">
        <f t="shared" si="6"/>
        <v>DL618</v>
      </c>
      <c r="C105" s="63" t="s">
        <v>296</v>
      </c>
      <c r="D105" s="27">
        <f t="shared" si="7"/>
        <v>7</v>
      </c>
      <c r="E105" s="13">
        <f t="shared" si="8"/>
        <v>8</v>
      </c>
      <c r="F105" s="6" t="str">
        <f t="shared" si="9"/>
        <v>RC chips Clay &amp; Rock</v>
      </c>
      <c r="G105" s="54" t="s">
        <v>227</v>
      </c>
      <c r="H105" s="54" t="s">
        <v>227</v>
      </c>
      <c r="I105" s="63">
        <f>'ABx data sorted by hole'!L61</f>
        <v>570</v>
      </c>
      <c r="J105" s="63">
        <f>'ABx data sorted by hole'!Q61</f>
        <v>40.799999999999997</v>
      </c>
      <c r="K105" s="63">
        <f>'ABx data sorted by hole'!T61</f>
        <v>7</v>
      </c>
      <c r="L105" s="63">
        <f>'ABx data sorted by hole'!U61</f>
        <v>1.68</v>
      </c>
      <c r="M105" s="63">
        <f>'ABx data sorted by hole'!W61</f>
        <v>11.15</v>
      </c>
      <c r="N105" s="63">
        <f>'ABx data sorted by hole'!X61</f>
        <v>5.97</v>
      </c>
      <c r="O105" s="63">
        <f>'ABx data sorted by hole'!Y61</f>
        <v>2.2000000000000002</v>
      </c>
      <c r="P105" s="63">
        <f>'ABx data sorted by hole'!AB61</f>
        <v>23.2</v>
      </c>
      <c r="Q105" s="63">
        <f>'ABx data sorted by hole'!AC61</f>
        <v>9.27</v>
      </c>
      <c r="R105" s="63">
        <f>'ABx data sorted by hole'!AE61</f>
        <v>4.3600000000000003</v>
      </c>
      <c r="S105" s="63">
        <f>'ABx data sorted by hole'!AG61</f>
        <v>2.2200000000000002</v>
      </c>
      <c r="T105" s="63">
        <f>'ABx data sorted by hole'!AJ61</f>
        <v>29.2</v>
      </c>
      <c r="U105" s="63">
        <f>'ABx data sorted by hole'!AL61</f>
        <v>1.03</v>
      </c>
      <c r="V105" s="63">
        <f>'ABx data sorted by hole'!AR61</f>
        <v>7.6</v>
      </c>
      <c r="W105" s="63">
        <f>'ABx data sorted by hole'!AS61</f>
        <v>32.9</v>
      </c>
      <c r="X105" s="63">
        <f>'ABx data sorted by hole'!AX61</f>
        <v>7.55</v>
      </c>
      <c r="Y105" s="63">
        <f>'ABx data sorted by hole'!AZ61</f>
        <v>76.900000000000006</v>
      </c>
      <c r="Z105" s="63">
        <f>'ABx data sorted by hole'!BD61</f>
        <v>51.3</v>
      </c>
      <c r="AA105" s="63">
        <f>'ABx data sorted by hole'!BF61</f>
        <v>7.44</v>
      </c>
      <c r="AB105" s="63">
        <f>'ABx data sorted by hole'!BG61</f>
        <v>2</v>
      </c>
      <c r="AC105" s="63">
        <f>'ABx data sorted by hole'!BH61</f>
        <v>74.7</v>
      </c>
      <c r="AD105" s="63">
        <f>'ABx data sorted by hole'!BI61</f>
        <v>0.5</v>
      </c>
      <c r="AE105" s="63">
        <f>'ABx data sorted by hole'!BJ61</f>
        <v>1.73</v>
      </c>
      <c r="AF105" s="63">
        <f>'ABx data sorted by hole'!BM61</f>
        <v>5.12</v>
      </c>
      <c r="AG105" s="63">
        <f>'ABx data sorted by hole'!BN61</f>
        <v>0.63</v>
      </c>
      <c r="AH105" s="63">
        <f>'ABx data sorted by hole'!BP61</f>
        <v>0.92</v>
      </c>
      <c r="AI105" s="63">
        <f>'ABx data sorted by hole'!BQ61</f>
        <v>1.54</v>
      </c>
      <c r="AJ105" s="63">
        <f>'ABx data sorted by hole'!BT61</f>
        <v>426</v>
      </c>
      <c r="AK105" s="63">
        <f>'ABx data sorted by hole'!BU61</f>
        <v>2.2999999999999998</v>
      </c>
      <c r="AL105" s="63">
        <f>'ABx data sorted by hole'!BV61</f>
        <v>55.6</v>
      </c>
      <c r="AM105" s="63">
        <f>'ABx data sorted by hole'!BW61</f>
        <v>5.86</v>
      </c>
      <c r="AN105" s="63">
        <f>'ABx data sorted by hole'!BY61</f>
        <v>152</v>
      </c>
    </row>
    <row r="106" spans="1:40" x14ac:dyDescent="0.25">
      <c r="A106" s="11" t="s">
        <v>216</v>
      </c>
      <c r="B106" s="10" t="str">
        <f t="shared" si="6"/>
        <v>DL619</v>
      </c>
      <c r="C106" s="63" t="s">
        <v>297</v>
      </c>
      <c r="D106" s="27">
        <f t="shared" si="7"/>
        <v>0</v>
      </c>
      <c r="E106" s="13">
        <f t="shared" si="8"/>
        <v>1</v>
      </c>
      <c r="F106" s="6" t="str">
        <f t="shared" si="9"/>
        <v>RC chips Clay &amp; Rock</v>
      </c>
      <c r="G106" s="54" t="s">
        <v>227</v>
      </c>
      <c r="H106" s="54" t="s">
        <v>227</v>
      </c>
      <c r="I106" s="63">
        <f>'ABx data sorted by hole'!L62</f>
        <v>265</v>
      </c>
      <c r="J106" s="63">
        <f>'ABx data sorted by hole'!Q62</f>
        <v>28.1</v>
      </c>
      <c r="K106" s="63">
        <f>'ABx data sorted by hole'!T62</f>
        <v>24</v>
      </c>
      <c r="L106" s="63">
        <f>'ABx data sorted by hole'!U62</f>
        <v>3.06</v>
      </c>
      <c r="M106" s="63">
        <f>'ABx data sorted by hole'!W62</f>
        <v>5.63</v>
      </c>
      <c r="N106" s="63">
        <f>'ABx data sorted by hole'!X62</f>
        <v>2.72</v>
      </c>
      <c r="O106" s="63">
        <f>'ABx data sorted by hole'!Y62</f>
        <v>1.4</v>
      </c>
      <c r="P106" s="63">
        <f>'ABx data sorted by hole'!AB62</f>
        <v>25.9</v>
      </c>
      <c r="Q106" s="63">
        <f>'ABx data sorted by hole'!AC62</f>
        <v>4.9000000000000004</v>
      </c>
      <c r="R106" s="63">
        <f>'ABx data sorted by hole'!AE62</f>
        <v>6.18</v>
      </c>
      <c r="S106" s="63">
        <f>'ABx data sorted by hole'!AG62</f>
        <v>1.07</v>
      </c>
      <c r="T106" s="63">
        <f>'ABx data sorted by hole'!AJ62</f>
        <v>17.600000000000001</v>
      </c>
      <c r="U106" s="63">
        <f>'ABx data sorted by hole'!AL62</f>
        <v>0.37</v>
      </c>
      <c r="V106" s="63">
        <f>'ABx data sorted by hole'!AR62</f>
        <v>10.45</v>
      </c>
      <c r="W106" s="63">
        <f>'ABx data sorted by hole'!AS62</f>
        <v>18.8</v>
      </c>
      <c r="X106" s="63">
        <f>'ABx data sorted by hole'!AX62</f>
        <v>4.62</v>
      </c>
      <c r="Y106" s="63">
        <f>'ABx data sorted by hole'!AZ62</f>
        <v>35.799999999999997</v>
      </c>
      <c r="Z106" s="63">
        <f>'ABx data sorted by hole'!BD62</f>
        <v>57.5</v>
      </c>
      <c r="AA106" s="63">
        <f>'ABx data sorted by hole'!BF62</f>
        <v>4.7699999999999996</v>
      </c>
      <c r="AB106" s="63">
        <f>'ABx data sorted by hole'!BG62</f>
        <v>2.2000000000000002</v>
      </c>
      <c r="AC106" s="63">
        <f>'ABx data sorted by hole'!BH62</f>
        <v>23.9</v>
      </c>
      <c r="AD106" s="63">
        <f>'ABx data sorted by hole'!BI62</f>
        <v>0.7</v>
      </c>
      <c r="AE106" s="63">
        <f>'ABx data sorted by hole'!BJ62</f>
        <v>0.81</v>
      </c>
      <c r="AF106" s="63">
        <f>'ABx data sorted by hole'!BM62</f>
        <v>6.69</v>
      </c>
      <c r="AG106" s="63">
        <f>'ABx data sorted by hole'!BN62</f>
        <v>0.8</v>
      </c>
      <c r="AH106" s="63">
        <f>'ABx data sorted by hole'!BP62</f>
        <v>0.56000000000000005</v>
      </c>
      <c r="AI106" s="63">
        <f>'ABx data sorted by hole'!BQ62</f>
        <v>1.82</v>
      </c>
      <c r="AJ106" s="63">
        <f>'ABx data sorted by hole'!BT62</f>
        <v>357</v>
      </c>
      <c r="AK106" s="63">
        <f>'ABx data sorted by hole'!BU62</f>
        <v>1.7</v>
      </c>
      <c r="AL106" s="63">
        <f>'ABx data sorted by hole'!BV62</f>
        <v>27.5</v>
      </c>
      <c r="AM106" s="63">
        <f>'ABx data sorted by hole'!BW62</f>
        <v>3.08</v>
      </c>
      <c r="AN106" s="63">
        <f>'ABx data sorted by hole'!BY62</f>
        <v>216</v>
      </c>
    </row>
    <row r="107" spans="1:40" x14ac:dyDescent="0.25">
      <c r="A107" s="11" t="s">
        <v>216</v>
      </c>
      <c r="B107" s="10" t="str">
        <f t="shared" si="6"/>
        <v>DL619</v>
      </c>
      <c r="C107" s="63" t="s">
        <v>298</v>
      </c>
      <c r="D107" s="27">
        <f t="shared" si="7"/>
        <v>1</v>
      </c>
      <c r="E107" s="13">
        <f t="shared" si="8"/>
        <v>2</v>
      </c>
      <c r="F107" s="6" t="str">
        <f t="shared" si="9"/>
        <v>RC chips Clay &amp; Rock</v>
      </c>
      <c r="G107" s="54" t="s">
        <v>227</v>
      </c>
      <c r="H107" s="54" t="s">
        <v>227</v>
      </c>
      <c r="I107" s="63">
        <f>'ABx data sorted by hole'!L63</f>
        <v>178</v>
      </c>
      <c r="J107" s="63">
        <f>'ABx data sorted by hole'!Q63</f>
        <v>19.8</v>
      </c>
      <c r="K107" s="63">
        <f>'ABx data sorted by hole'!T63</f>
        <v>18</v>
      </c>
      <c r="L107" s="63">
        <f>'ABx data sorted by hole'!U63</f>
        <v>3.03</v>
      </c>
      <c r="M107" s="63">
        <f>'ABx data sorted by hole'!W63</f>
        <v>3.17</v>
      </c>
      <c r="N107" s="63">
        <f>'ABx data sorted by hole'!X63</f>
        <v>2.2599999999999998</v>
      </c>
      <c r="O107" s="63">
        <f>'ABx data sorted by hole'!Y63</f>
        <v>0.67</v>
      </c>
      <c r="P107" s="63">
        <f>'ABx data sorted by hole'!AB63</f>
        <v>26.7</v>
      </c>
      <c r="Q107" s="63">
        <f>'ABx data sorted by hole'!AC63</f>
        <v>2.7</v>
      </c>
      <c r="R107" s="63">
        <f>'ABx data sorted by hole'!AE63</f>
        <v>3.98</v>
      </c>
      <c r="S107" s="63">
        <f>'ABx data sorted by hole'!AG63</f>
        <v>0.63</v>
      </c>
      <c r="T107" s="63">
        <f>'ABx data sorted by hole'!AJ63</f>
        <v>18</v>
      </c>
      <c r="U107" s="63">
        <f>'ABx data sorted by hole'!AL63</f>
        <v>0.27</v>
      </c>
      <c r="V107" s="63">
        <f>'ABx data sorted by hole'!AR63</f>
        <v>6.96</v>
      </c>
      <c r="W107" s="63">
        <f>'ABx data sorted by hole'!AS63</f>
        <v>12.6</v>
      </c>
      <c r="X107" s="63">
        <f>'ABx data sorted by hole'!AX63</f>
        <v>3.09</v>
      </c>
      <c r="Y107" s="63">
        <f>'ABx data sorted by hole'!AZ63</f>
        <v>22.2</v>
      </c>
      <c r="Z107" s="63">
        <f>'ABx data sorted by hole'!BD63</f>
        <v>73.2</v>
      </c>
      <c r="AA107" s="63">
        <f>'ABx data sorted by hole'!BF63</f>
        <v>2.68</v>
      </c>
      <c r="AB107" s="63">
        <f>'ABx data sorted by hole'!BG63</f>
        <v>1.9</v>
      </c>
      <c r="AC107" s="63">
        <f>'ABx data sorted by hole'!BH63</f>
        <v>15.2</v>
      </c>
      <c r="AD107" s="63">
        <f>'ABx data sorted by hole'!BI63</f>
        <v>0.5</v>
      </c>
      <c r="AE107" s="63">
        <f>'ABx data sorted by hole'!BJ63</f>
        <v>0.42</v>
      </c>
      <c r="AF107" s="63">
        <f>'ABx data sorted by hole'!BM63</f>
        <v>5.6</v>
      </c>
      <c r="AG107" s="63">
        <f>'ABx data sorted by hole'!BN63</f>
        <v>0.57999999999999996</v>
      </c>
      <c r="AH107" s="63">
        <f>'ABx data sorted by hole'!BP63</f>
        <v>0.36</v>
      </c>
      <c r="AI107" s="63">
        <f>'ABx data sorted by hole'!BQ63</f>
        <v>1.56</v>
      </c>
      <c r="AJ107" s="63">
        <f>'ABx data sorted by hole'!BT63</f>
        <v>246</v>
      </c>
      <c r="AK107" s="63">
        <f>'ABx data sorted by hole'!BU63</f>
        <v>1.1000000000000001</v>
      </c>
      <c r="AL107" s="63">
        <f>'ABx data sorted by hole'!BV63</f>
        <v>22.4</v>
      </c>
      <c r="AM107" s="63">
        <f>'ABx data sorted by hole'!BW63</f>
        <v>2.1</v>
      </c>
      <c r="AN107" s="63">
        <f>'ABx data sorted by hole'!BY63</f>
        <v>142</v>
      </c>
    </row>
    <row r="108" spans="1:40" x14ac:dyDescent="0.25">
      <c r="A108" s="11" t="s">
        <v>216</v>
      </c>
      <c r="B108" s="10" t="str">
        <f t="shared" si="6"/>
        <v>DL619</v>
      </c>
      <c r="C108" s="63" t="s">
        <v>299</v>
      </c>
      <c r="D108" s="27">
        <f t="shared" si="7"/>
        <v>2</v>
      </c>
      <c r="E108" s="13">
        <f t="shared" si="8"/>
        <v>3</v>
      </c>
      <c r="F108" s="6" t="str">
        <f t="shared" si="9"/>
        <v>RC chips Clay &amp; Rock</v>
      </c>
      <c r="G108" s="54" t="s">
        <v>227</v>
      </c>
      <c r="H108" s="54" t="s">
        <v>227</v>
      </c>
      <c r="I108" s="63">
        <f>'ABx data sorted by hole'!L64</f>
        <v>143.5</v>
      </c>
      <c r="J108" s="63">
        <f>'ABx data sorted by hole'!Q64</f>
        <v>69.2</v>
      </c>
      <c r="K108" s="63">
        <f>'ABx data sorted by hole'!T64</f>
        <v>12</v>
      </c>
      <c r="L108" s="63">
        <f>'ABx data sorted by hole'!U64</f>
        <v>3.49</v>
      </c>
      <c r="M108" s="63">
        <f>'ABx data sorted by hole'!W64</f>
        <v>10.35</v>
      </c>
      <c r="N108" s="63">
        <f>'ABx data sorted by hole'!X64</f>
        <v>6.53</v>
      </c>
      <c r="O108" s="63">
        <f>'ABx data sorted by hole'!Y64</f>
        <v>1.91</v>
      </c>
      <c r="P108" s="63">
        <f>'ABx data sorted by hole'!AB64</f>
        <v>25.3</v>
      </c>
      <c r="Q108" s="63">
        <f>'ABx data sorted by hole'!AC64</f>
        <v>9.31</v>
      </c>
      <c r="R108" s="63">
        <f>'ABx data sorted by hole'!AE64</f>
        <v>3.78</v>
      </c>
      <c r="S108" s="63">
        <f>'ABx data sorted by hole'!AG64</f>
        <v>2.2200000000000002</v>
      </c>
      <c r="T108" s="63">
        <f>'ABx data sorted by hole'!AJ64</f>
        <v>49</v>
      </c>
      <c r="U108" s="63">
        <f>'ABx data sorted by hole'!AL64</f>
        <v>0.87</v>
      </c>
      <c r="V108" s="63">
        <f>'ABx data sorted by hole'!AR64</f>
        <v>6.72</v>
      </c>
      <c r="W108" s="63">
        <f>'ABx data sorted by hole'!AS64</f>
        <v>39.9</v>
      </c>
      <c r="X108" s="63">
        <f>'ABx data sorted by hole'!AX64</f>
        <v>10</v>
      </c>
      <c r="Y108" s="63">
        <f>'ABx data sorted by hole'!AZ64</f>
        <v>21.3</v>
      </c>
      <c r="Z108" s="63">
        <f>'ABx data sorted by hole'!BD64</f>
        <v>79.599999999999994</v>
      </c>
      <c r="AA108" s="63">
        <f>'ABx data sorted by hole'!BF64</f>
        <v>8.1199999999999992</v>
      </c>
      <c r="AB108" s="63">
        <f>'ABx data sorted by hole'!BG64</f>
        <v>1.9</v>
      </c>
      <c r="AC108" s="63">
        <f>'ABx data sorted by hole'!BH64</f>
        <v>19.8</v>
      </c>
      <c r="AD108" s="63">
        <f>'ABx data sorted by hole'!BI64</f>
        <v>0.4</v>
      </c>
      <c r="AE108" s="63">
        <f>'ABx data sorted by hole'!BJ64</f>
        <v>1.47</v>
      </c>
      <c r="AF108" s="63">
        <f>'ABx data sorted by hole'!BM64</f>
        <v>5.16</v>
      </c>
      <c r="AG108" s="63">
        <f>'ABx data sorted by hole'!BN64</f>
        <v>0.54</v>
      </c>
      <c r="AH108" s="63">
        <f>'ABx data sorted by hole'!BP64</f>
        <v>0.97</v>
      </c>
      <c r="AI108" s="63">
        <f>'ABx data sorted by hole'!BQ64</f>
        <v>1.32</v>
      </c>
      <c r="AJ108" s="63">
        <f>'ABx data sorted by hole'!BT64</f>
        <v>219</v>
      </c>
      <c r="AK108" s="63">
        <f>'ABx data sorted by hole'!BU64</f>
        <v>1.2</v>
      </c>
      <c r="AL108" s="63">
        <f>'ABx data sorted by hole'!BV64</f>
        <v>74.900000000000006</v>
      </c>
      <c r="AM108" s="63">
        <f>'ABx data sorted by hole'!BW64</f>
        <v>6.06</v>
      </c>
      <c r="AN108" s="63">
        <f>'ABx data sorted by hole'!BY64</f>
        <v>132</v>
      </c>
    </row>
    <row r="109" spans="1:40" x14ac:dyDescent="0.25">
      <c r="A109" s="11" t="s">
        <v>216</v>
      </c>
      <c r="B109" s="10" t="str">
        <f t="shared" si="6"/>
        <v>DL619</v>
      </c>
      <c r="C109" s="63" t="s">
        <v>300</v>
      </c>
      <c r="D109" s="27">
        <f t="shared" si="7"/>
        <v>3</v>
      </c>
      <c r="E109" s="13">
        <f t="shared" si="8"/>
        <v>4</v>
      </c>
      <c r="F109" s="6" t="str">
        <f t="shared" si="9"/>
        <v>RC chips Clay &amp; Rock</v>
      </c>
      <c r="G109" s="54" t="s">
        <v>227</v>
      </c>
      <c r="H109" s="54" t="s">
        <v>227</v>
      </c>
      <c r="I109" s="63">
        <f>'ABx data sorted by hole'!L65</f>
        <v>174.5</v>
      </c>
      <c r="J109" s="63">
        <f>'ABx data sorted by hole'!Q65</f>
        <v>36.6</v>
      </c>
      <c r="K109" s="63">
        <f>'ABx data sorted by hole'!T65</f>
        <v>9</v>
      </c>
      <c r="L109" s="63">
        <f>'ABx data sorted by hole'!U65</f>
        <v>4.24</v>
      </c>
      <c r="M109" s="63">
        <f>'ABx data sorted by hole'!W65</f>
        <v>11.8</v>
      </c>
      <c r="N109" s="63">
        <f>'ABx data sorted by hole'!X65</f>
        <v>7</v>
      </c>
      <c r="O109" s="63">
        <f>'ABx data sorted by hole'!Y65</f>
        <v>2.85</v>
      </c>
      <c r="P109" s="63">
        <f>'ABx data sorted by hole'!AB65</f>
        <v>24.9</v>
      </c>
      <c r="Q109" s="63">
        <f>'ABx data sorted by hole'!AC65</f>
        <v>11.75</v>
      </c>
      <c r="R109" s="63">
        <f>'ABx data sorted by hole'!AE65</f>
        <v>3.8</v>
      </c>
      <c r="S109" s="63">
        <f>'ABx data sorted by hole'!AG65</f>
        <v>2.57</v>
      </c>
      <c r="T109" s="63">
        <f>'ABx data sorted by hole'!AJ65</f>
        <v>57.9</v>
      </c>
      <c r="U109" s="63">
        <f>'ABx data sorted by hole'!AL65</f>
        <v>1.06</v>
      </c>
      <c r="V109" s="63">
        <f>'ABx data sorted by hole'!AR65</f>
        <v>6.85</v>
      </c>
      <c r="W109" s="63">
        <f>'ABx data sorted by hole'!AS65</f>
        <v>53</v>
      </c>
      <c r="X109" s="63">
        <f>'ABx data sorted by hole'!AX65</f>
        <v>12.6</v>
      </c>
      <c r="Y109" s="63">
        <f>'ABx data sorted by hole'!AZ65</f>
        <v>37.9</v>
      </c>
      <c r="Z109" s="63">
        <f>'ABx data sorted by hole'!BD65</f>
        <v>62.4</v>
      </c>
      <c r="AA109" s="63">
        <f>'ABx data sorted by hole'!BF65</f>
        <v>10.3</v>
      </c>
      <c r="AB109" s="63">
        <f>'ABx data sorted by hole'!BG65</f>
        <v>1.3</v>
      </c>
      <c r="AC109" s="63">
        <f>'ABx data sorted by hole'!BH65</f>
        <v>19.899999999999999</v>
      </c>
      <c r="AD109" s="63">
        <f>'ABx data sorted by hole'!BI65</f>
        <v>0.5</v>
      </c>
      <c r="AE109" s="63">
        <f>'ABx data sorted by hole'!BJ65</f>
        <v>1.71</v>
      </c>
      <c r="AF109" s="63">
        <f>'ABx data sorted by hole'!BM65</f>
        <v>4.9400000000000004</v>
      </c>
      <c r="AG109" s="63">
        <f>'ABx data sorted by hole'!BN65</f>
        <v>0.56999999999999995</v>
      </c>
      <c r="AH109" s="63">
        <f>'ABx data sorted by hole'!BP65</f>
        <v>1.04</v>
      </c>
      <c r="AI109" s="63">
        <f>'ABx data sorted by hole'!BQ65</f>
        <v>1.3</v>
      </c>
      <c r="AJ109" s="63">
        <f>'ABx data sorted by hole'!BT65</f>
        <v>220</v>
      </c>
      <c r="AK109" s="63">
        <f>'ABx data sorted by hole'!BU65</f>
        <v>0.9</v>
      </c>
      <c r="AL109" s="63">
        <f>'ABx data sorted by hole'!BV65</f>
        <v>80.3</v>
      </c>
      <c r="AM109" s="63">
        <f>'ABx data sorted by hole'!BW65</f>
        <v>6.58</v>
      </c>
      <c r="AN109" s="63">
        <f>'ABx data sorted by hole'!BY65</f>
        <v>135</v>
      </c>
    </row>
    <row r="110" spans="1:40" x14ac:dyDescent="0.25">
      <c r="A110" s="11" t="s">
        <v>216</v>
      </c>
      <c r="B110" s="10" t="str">
        <f t="shared" si="6"/>
        <v>DL619</v>
      </c>
      <c r="C110" s="63" t="s">
        <v>301</v>
      </c>
      <c r="D110" s="27">
        <f t="shared" si="7"/>
        <v>4</v>
      </c>
      <c r="E110" s="13">
        <f t="shared" si="8"/>
        <v>5</v>
      </c>
      <c r="F110" s="6" t="str">
        <f t="shared" si="9"/>
        <v>RC chips Clay &amp; Rock</v>
      </c>
      <c r="G110" s="54" t="s">
        <v>227</v>
      </c>
      <c r="H110" s="54" t="s">
        <v>227</v>
      </c>
      <c r="I110" s="63">
        <f>'ABx data sorted by hole'!L66</f>
        <v>387</v>
      </c>
      <c r="J110" s="63">
        <f>'ABx data sorted by hole'!Q66</f>
        <v>740</v>
      </c>
      <c r="K110" s="63">
        <f>'ABx data sorted by hole'!T66</f>
        <v>10</v>
      </c>
      <c r="L110" s="63">
        <f>'ABx data sorted by hole'!U66</f>
        <v>6.64</v>
      </c>
      <c r="M110" s="63">
        <f>'ABx data sorted by hole'!W66</f>
        <v>21.8</v>
      </c>
      <c r="N110" s="63">
        <f>'ABx data sorted by hole'!X66</f>
        <v>13</v>
      </c>
      <c r="O110" s="63">
        <f>'ABx data sorted by hole'!Y66</f>
        <v>5.12</v>
      </c>
      <c r="P110" s="63">
        <f>'ABx data sorted by hole'!AB66</f>
        <v>21.5</v>
      </c>
      <c r="Q110" s="63">
        <f>'ABx data sorted by hole'!AC66</f>
        <v>21.1</v>
      </c>
      <c r="R110" s="63">
        <f>'ABx data sorted by hole'!AE66</f>
        <v>3.62</v>
      </c>
      <c r="S110" s="63">
        <f>'ABx data sorted by hole'!AG66</f>
        <v>4.53</v>
      </c>
      <c r="T110" s="63">
        <f>'ABx data sorted by hole'!AJ66</f>
        <v>98.4</v>
      </c>
      <c r="U110" s="63">
        <f>'ABx data sorted by hole'!AL66</f>
        <v>1.94</v>
      </c>
      <c r="V110" s="63">
        <f>'ABx data sorted by hole'!AR66</f>
        <v>6.34</v>
      </c>
      <c r="W110" s="63">
        <f>'ABx data sorted by hole'!AS66</f>
        <v>97.1</v>
      </c>
      <c r="X110" s="63">
        <f>'ABx data sorted by hole'!AX66</f>
        <v>21.8</v>
      </c>
      <c r="Y110" s="63">
        <f>'ABx data sorted by hole'!AZ66</f>
        <v>55.5</v>
      </c>
      <c r="Z110" s="63">
        <f>'ABx data sorted by hole'!BD66</f>
        <v>60.3</v>
      </c>
      <c r="AA110" s="63">
        <f>'ABx data sorted by hole'!BF66</f>
        <v>17.399999999999999</v>
      </c>
      <c r="AB110" s="63">
        <f>'ABx data sorted by hole'!BG66</f>
        <v>1.1000000000000001</v>
      </c>
      <c r="AC110" s="63">
        <f>'ABx data sorted by hole'!BH66</f>
        <v>29.8</v>
      </c>
      <c r="AD110" s="63">
        <f>'ABx data sorted by hole'!BI66</f>
        <v>0.4</v>
      </c>
      <c r="AE110" s="63">
        <f>'ABx data sorted by hole'!BJ66</f>
        <v>3.13</v>
      </c>
      <c r="AF110" s="63">
        <f>'ABx data sorted by hole'!BM66</f>
        <v>4.18</v>
      </c>
      <c r="AG110" s="63">
        <f>'ABx data sorted by hole'!BN66</f>
        <v>0.53</v>
      </c>
      <c r="AH110" s="63">
        <f>'ABx data sorted by hole'!BP66</f>
        <v>1.8</v>
      </c>
      <c r="AI110" s="63">
        <f>'ABx data sorted by hole'!BQ66</f>
        <v>1.3</v>
      </c>
      <c r="AJ110" s="63">
        <f>'ABx data sorted by hole'!BT66</f>
        <v>292</v>
      </c>
      <c r="AK110" s="63">
        <f>'ABx data sorted by hole'!BU66</f>
        <v>1.1000000000000001</v>
      </c>
      <c r="AL110" s="63">
        <f>'ABx data sorted by hole'!BV66</f>
        <v>136.5</v>
      </c>
      <c r="AM110" s="63">
        <f>'ABx data sorted by hole'!BW66</f>
        <v>12.55</v>
      </c>
      <c r="AN110" s="63">
        <f>'ABx data sorted by hole'!BY66</f>
        <v>127</v>
      </c>
    </row>
    <row r="111" spans="1:40" x14ac:dyDescent="0.25">
      <c r="A111" s="11" t="s">
        <v>216</v>
      </c>
      <c r="B111" s="10" t="str">
        <f t="shared" si="6"/>
        <v>DL619</v>
      </c>
      <c r="C111" s="63" t="s">
        <v>302</v>
      </c>
      <c r="D111" s="27">
        <f t="shared" si="7"/>
        <v>5</v>
      </c>
      <c r="E111" s="13">
        <f t="shared" si="8"/>
        <v>6</v>
      </c>
      <c r="F111" s="6" t="str">
        <f t="shared" si="9"/>
        <v>RC chips Clay &amp; Rock</v>
      </c>
      <c r="G111" s="54" t="s">
        <v>227</v>
      </c>
      <c r="H111" s="54" t="s">
        <v>227</v>
      </c>
      <c r="I111" s="63">
        <f>'ABx data sorted by hole'!L67</f>
        <v>762</v>
      </c>
      <c r="J111" s="63">
        <f>'ABx data sorted by hole'!Q67</f>
        <v>369</v>
      </c>
      <c r="K111" s="63">
        <f>'ABx data sorted by hole'!T67</f>
        <v>10</v>
      </c>
      <c r="L111" s="63">
        <f>'ABx data sorted by hole'!U67</f>
        <v>5.65</v>
      </c>
      <c r="M111" s="63">
        <f>'ABx data sorted by hole'!W67</f>
        <v>21.7</v>
      </c>
      <c r="N111" s="63">
        <f>'ABx data sorted by hole'!X67</f>
        <v>12.35</v>
      </c>
      <c r="O111" s="63">
        <f>'ABx data sorted by hole'!Y67</f>
        <v>5.2</v>
      </c>
      <c r="P111" s="63">
        <f>'ABx data sorted by hole'!AB67</f>
        <v>22.1</v>
      </c>
      <c r="Q111" s="63">
        <f>'ABx data sorted by hole'!AC67</f>
        <v>18.5</v>
      </c>
      <c r="R111" s="63">
        <f>'ABx data sorted by hole'!AE67</f>
        <v>3.22</v>
      </c>
      <c r="S111" s="63">
        <f>'ABx data sorted by hole'!AG67</f>
        <v>4.41</v>
      </c>
      <c r="T111" s="63">
        <f>'ABx data sorted by hole'!AJ67</f>
        <v>86.8</v>
      </c>
      <c r="U111" s="63">
        <f>'ABx data sorted by hole'!AL67</f>
        <v>2</v>
      </c>
      <c r="V111" s="63">
        <f>'ABx data sorted by hole'!AR67</f>
        <v>5.7</v>
      </c>
      <c r="W111" s="63">
        <f>'ABx data sorted by hole'!AS67</f>
        <v>86.2</v>
      </c>
      <c r="X111" s="63">
        <f>'ABx data sorted by hole'!AX67</f>
        <v>20.6</v>
      </c>
      <c r="Y111" s="63">
        <f>'ABx data sorted by hole'!AZ67</f>
        <v>56.5</v>
      </c>
      <c r="Z111" s="63">
        <f>'ABx data sorted by hole'!BD67</f>
        <v>55.2</v>
      </c>
      <c r="AA111" s="63">
        <f>'ABx data sorted by hole'!BF67</f>
        <v>16.7</v>
      </c>
      <c r="AB111" s="63">
        <f>'ABx data sorted by hole'!BG67</f>
        <v>1.3</v>
      </c>
      <c r="AC111" s="63">
        <f>'ABx data sorted by hole'!BH67</f>
        <v>27.1</v>
      </c>
      <c r="AD111" s="63">
        <f>'ABx data sorted by hole'!BI67</f>
        <v>0.4</v>
      </c>
      <c r="AE111" s="63">
        <f>'ABx data sorted by hole'!BJ67</f>
        <v>3.22</v>
      </c>
      <c r="AF111" s="63">
        <f>'ABx data sorted by hole'!BM67</f>
        <v>4.26</v>
      </c>
      <c r="AG111" s="63">
        <f>'ABx data sorted by hole'!BN67</f>
        <v>0.48</v>
      </c>
      <c r="AH111" s="63">
        <f>'ABx data sorted by hole'!BP67</f>
        <v>1.9</v>
      </c>
      <c r="AI111" s="63">
        <f>'ABx data sorted by hole'!BQ67</f>
        <v>0.95</v>
      </c>
      <c r="AJ111" s="63">
        <f>'ABx data sorted by hole'!BT67</f>
        <v>286</v>
      </c>
      <c r="AK111" s="63">
        <f>'ABx data sorted by hole'!BU67</f>
        <v>0.8</v>
      </c>
      <c r="AL111" s="63">
        <f>'ABx data sorted by hole'!BV67</f>
        <v>125</v>
      </c>
      <c r="AM111" s="63">
        <f>'ABx data sorted by hole'!BW67</f>
        <v>12.7</v>
      </c>
      <c r="AN111" s="63">
        <f>'ABx data sorted by hole'!BY67</f>
        <v>118</v>
      </c>
    </row>
    <row r="112" spans="1:40" x14ac:dyDescent="0.25">
      <c r="A112" s="11" t="s">
        <v>216</v>
      </c>
      <c r="B112" s="10" t="str">
        <f t="shared" si="6"/>
        <v>DL619</v>
      </c>
      <c r="C112" s="63" t="s">
        <v>303</v>
      </c>
      <c r="D112" s="27">
        <f t="shared" si="7"/>
        <v>6</v>
      </c>
      <c r="E112" s="13">
        <f t="shared" si="8"/>
        <v>7</v>
      </c>
      <c r="F112" s="6" t="str">
        <f t="shared" si="9"/>
        <v>RC chips Clay &amp; Rock</v>
      </c>
      <c r="G112" s="54" t="s">
        <v>227</v>
      </c>
      <c r="H112" s="54" t="s">
        <v>227</v>
      </c>
      <c r="I112" s="63">
        <f>'ABx data sorted by hole'!L68</f>
        <v>320</v>
      </c>
      <c r="J112" s="63">
        <f>'ABx data sorted by hole'!Q68</f>
        <v>56.7</v>
      </c>
      <c r="K112" s="63">
        <f>'ABx data sorted by hole'!T68</f>
        <v>10</v>
      </c>
      <c r="L112" s="63">
        <f>'ABx data sorted by hole'!U68</f>
        <v>5.03</v>
      </c>
      <c r="M112" s="63">
        <f>'ABx data sorted by hole'!W68</f>
        <v>14.65</v>
      </c>
      <c r="N112" s="63">
        <f>'ABx data sorted by hole'!X68</f>
        <v>8.7100000000000009</v>
      </c>
      <c r="O112" s="63">
        <f>'ABx data sorted by hole'!Y68</f>
        <v>3.54</v>
      </c>
      <c r="P112" s="63">
        <f>'ABx data sorted by hole'!AB68</f>
        <v>23.7</v>
      </c>
      <c r="Q112" s="63">
        <f>'ABx data sorted by hole'!AC68</f>
        <v>14.25</v>
      </c>
      <c r="R112" s="63">
        <f>'ABx data sorted by hole'!AE68</f>
        <v>3.55</v>
      </c>
      <c r="S112" s="63">
        <f>'ABx data sorted by hole'!AG68</f>
        <v>2.94</v>
      </c>
      <c r="T112" s="63">
        <f>'ABx data sorted by hole'!AJ68</f>
        <v>68.099999999999994</v>
      </c>
      <c r="U112" s="63">
        <f>'ABx data sorted by hole'!AL68</f>
        <v>1.22</v>
      </c>
      <c r="V112" s="63">
        <f>'ABx data sorted by hole'!AR68</f>
        <v>5.93</v>
      </c>
      <c r="W112" s="63">
        <f>'ABx data sorted by hole'!AS68</f>
        <v>66.7</v>
      </c>
      <c r="X112" s="63">
        <f>'ABx data sorted by hole'!AX68</f>
        <v>15.4</v>
      </c>
      <c r="Y112" s="63">
        <f>'ABx data sorted by hole'!AZ68</f>
        <v>62.3</v>
      </c>
      <c r="Z112" s="63">
        <f>'ABx data sorted by hole'!BD68</f>
        <v>55.5</v>
      </c>
      <c r="AA112" s="63">
        <f>'ABx data sorted by hole'!BF68</f>
        <v>13.4</v>
      </c>
      <c r="AB112" s="63">
        <f>'ABx data sorted by hole'!BG68</f>
        <v>1</v>
      </c>
      <c r="AC112" s="63">
        <f>'ABx data sorted by hole'!BH68</f>
        <v>23.5</v>
      </c>
      <c r="AD112" s="63">
        <f>'ABx data sorted by hole'!BI68</f>
        <v>0.4</v>
      </c>
      <c r="AE112" s="63">
        <f>'ABx data sorted by hole'!BJ68</f>
        <v>2.2200000000000002</v>
      </c>
      <c r="AF112" s="63">
        <f>'ABx data sorted by hole'!BM68</f>
        <v>4.22</v>
      </c>
      <c r="AG112" s="63">
        <f>'ABx data sorted by hole'!BN68</f>
        <v>0.54</v>
      </c>
      <c r="AH112" s="63">
        <f>'ABx data sorted by hole'!BP68</f>
        <v>1.24</v>
      </c>
      <c r="AI112" s="63">
        <f>'ABx data sorted by hole'!BQ68</f>
        <v>0.98</v>
      </c>
      <c r="AJ112" s="63">
        <f>'ABx data sorted by hole'!BT68</f>
        <v>182</v>
      </c>
      <c r="AK112" s="63">
        <f>'ABx data sorted by hole'!BU68</f>
        <v>0.6</v>
      </c>
      <c r="AL112" s="63">
        <f>'ABx data sorted by hole'!BV68</f>
        <v>92.9</v>
      </c>
      <c r="AM112" s="63">
        <f>'ABx data sorted by hole'!BW68</f>
        <v>8.31</v>
      </c>
      <c r="AN112" s="63">
        <f>'ABx data sorted by hole'!BY68</f>
        <v>123</v>
      </c>
    </row>
    <row r="113" spans="1:40" x14ac:dyDescent="0.25">
      <c r="A113" s="11" t="s">
        <v>216</v>
      </c>
      <c r="B113" s="10" t="str">
        <f t="shared" ref="B113:B176" si="10">IF(A113="D",LEFT(C113,5),IF(A113="R","Redacted - assays from different tenement or activity",""))</f>
        <v>DL619</v>
      </c>
      <c r="C113" s="63" t="s">
        <v>304</v>
      </c>
      <c r="D113" s="27">
        <f t="shared" ref="D113:D176" si="11">IF(A113="D",E113-1,"")</f>
        <v>7</v>
      </c>
      <c r="E113" s="13">
        <f t="shared" ref="E113:E176" si="12">IF(A113="D",RIGHT(C113,2)*1,"")</f>
        <v>8</v>
      </c>
      <c r="F113" s="6" t="str">
        <f t="shared" ref="F113:F176" si="13">IF(A113="D",F$41,"")</f>
        <v>RC chips Clay &amp; Rock</v>
      </c>
      <c r="G113" s="54" t="s">
        <v>227</v>
      </c>
      <c r="H113" s="54" t="s">
        <v>227</v>
      </c>
      <c r="I113" s="63">
        <f>'ABx data sorted by hole'!L69</f>
        <v>360</v>
      </c>
      <c r="J113" s="63">
        <f>'ABx data sorted by hole'!Q69</f>
        <v>54.5</v>
      </c>
      <c r="K113" s="63">
        <f>'ABx data sorted by hole'!T69</f>
        <v>10</v>
      </c>
      <c r="L113" s="63">
        <f>'ABx data sorted by hole'!U69</f>
        <v>6.05</v>
      </c>
      <c r="M113" s="63">
        <f>'ABx data sorted by hole'!W69</f>
        <v>12.85</v>
      </c>
      <c r="N113" s="63">
        <f>'ABx data sorted by hole'!X69</f>
        <v>7.41</v>
      </c>
      <c r="O113" s="63">
        <f>'ABx data sorted by hole'!Y69</f>
        <v>2.93</v>
      </c>
      <c r="P113" s="63">
        <f>'ABx data sorted by hole'!AB69</f>
        <v>22.1</v>
      </c>
      <c r="Q113" s="63">
        <f>'ABx data sorted by hole'!AC69</f>
        <v>12.4</v>
      </c>
      <c r="R113" s="63">
        <f>'ABx data sorted by hole'!AE69</f>
        <v>3.91</v>
      </c>
      <c r="S113" s="63">
        <f>'ABx data sorted by hole'!AG69</f>
        <v>2.7</v>
      </c>
      <c r="T113" s="63">
        <f>'ABx data sorted by hole'!AJ69</f>
        <v>60.5</v>
      </c>
      <c r="U113" s="63">
        <f>'ABx data sorted by hole'!AL69</f>
        <v>1.1000000000000001</v>
      </c>
      <c r="V113" s="63">
        <f>'ABx data sorted by hole'!AR69</f>
        <v>6.48</v>
      </c>
      <c r="W113" s="63">
        <f>'ABx data sorted by hole'!AS69</f>
        <v>54.6</v>
      </c>
      <c r="X113" s="63">
        <f>'ABx data sorted by hole'!AX69</f>
        <v>13.15</v>
      </c>
      <c r="Y113" s="63">
        <f>'ABx data sorted by hole'!AZ69</f>
        <v>69.2</v>
      </c>
      <c r="Z113" s="63">
        <f>'ABx data sorted by hole'!BD69</f>
        <v>58.2</v>
      </c>
      <c r="AA113" s="63">
        <f>'ABx data sorted by hole'!BF69</f>
        <v>11.5</v>
      </c>
      <c r="AB113" s="63">
        <f>'ABx data sorted by hole'!BG69</f>
        <v>1.1000000000000001</v>
      </c>
      <c r="AC113" s="63">
        <f>'ABx data sorted by hole'!BH69</f>
        <v>29</v>
      </c>
      <c r="AD113" s="63">
        <f>'ABx data sorted by hole'!BI69</f>
        <v>0.4</v>
      </c>
      <c r="AE113" s="63">
        <f>'ABx data sorted by hole'!BJ69</f>
        <v>1.89</v>
      </c>
      <c r="AF113" s="63">
        <f>'ABx data sorted by hole'!BM69</f>
        <v>4.6500000000000004</v>
      </c>
      <c r="AG113" s="63">
        <f>'ABx data sorted by hole'!BN69</f>
        <v>0.55000000000000004</v>
      </c>
      <c r="AH113" s="63">
        <f>'ABx data sorted by hole'!BP69</f>
        <v>1.28</v>
      </c>
      <c r="AI113" s="63">
        <f>'ABx data sorted by hole'!BQ69</f>
        <v>1.06</v>
      </c>
      <c r="AJ113" s="63">
        <f>'ABx data sorted by hole'!BT69</f>
        <v>282</v>
      </c>
      <c r="AK113" s="63">
        <f>'ABx data sorted by hole'!BU69</f>
        <v>4.0999999999999996</v>
      </c>
      <c r="AL113" s="63">
        <f>'ABx data sorted by hole'!BV69</f>
        <v>84.9</v>
      </c>
      <c r="AM113" s="63">
        <f>'ABx data sorted by hole'!BW69</f>
        <v>7.32</v>
      </c>
      <c r="AN113" s="63">
        <f>'ABx data sorted by hole'!BY69</f>
        <v>128</v>
      </c>
    </row>
    <row r="114" spans="1:40" x14ac:dyDescent="0.25">
      <c r="A114" s="11" t="s">
        <v>216</v>
      </c>
      <c r="B114" s="10" t="str">
        <f t="shared" si="10"/>
        <v>DL619</v>
      </c>
      <c r="C114" s="63" t="s">
        <v>305</v>
      </c>
      <c r="D114" s="27">
        <f t="shared" si="11"/>
        <v>8</v>
      </c>
      <c r="E114" s="13">
        <f t="shared" si="12"/>
        <v>9</v>
      </c>
      <c r="F114" s="6" t="str">
        <f t="shared" si="13"/>
        <v>RC chips Clay &amp; Rock</v>
      </c>
      <c r="G114" s="54" t="s">
        <v>227</v>
      </c>
      <c r="H114" s="54" t="s">
        <v>227</v>
      </c>
      <c r="I114" s="63">
        <f>'ABx data sorted by hole'!L70</f>
        <v>219</v>
      </c>
      <c r="J114" s="63">
        <f>'ABx data sorted by hole'!Q70</f>
        <v>26.7</v>
      </c>
      <c r="K114" s="63">
        <f>'ABx data sorted by hole'!T70</f>
        <v>12</v>
      </c>
      <c r="L114" s="63">
        <f>'ABx data sorted by hole'!U70</f>
        <v>4.2699999999999996</v>
      </c>
      <c r="M114" s="63">
        <f>'ABx data sorted by hole'!W70</f>
        <v>14.25</v>
      </c>
      <c r="N114" s="63">
        <f>'ABx data sorted by hole'!X70</f>
        <v>9.2899999999999991</v>
      </c>
      <c r="O114" s="63">
        <f>'ABx data sorted by hole'!Y70</f>
        <v>3</v>
      </c>
      <c r="P114" s="63">
        <f>'ABx data sorted by hole'!AB70</f>
        <v>20.8</v>
      </c>
      <c r="Q114" s="63">
        <f>'ABx data sorted by hole'!AC70</f>
        <v>14.25</v>
      </c>
      <c r="R114" s="63">
        <f>'ABx data sorted by hole'!AE70</f>
        <v>3.13</v>
      </c>
      <c r="S114" s="63">
        <f>'ABx data sorted by hole'!AG70</f>
        <v>3.31</v>
      </c>
      <c r="T114" s="63">
        <f>'ABx data sorted by hole'!AJ70</f>
        <v>64.3</v>
      </c>
      <c r="U114" s="63">
        <f>'ABx data sorted by hole'!AL70</f>
        <v>1.5</v>
      </c>
      <c r="V114" s="63">
        <f>'ABx data sorted by hole'!AR70</f>
        <v>5.26</v>
      </c>
      <c r="W114" s="63">
        <f>'ABx data sorted by hole'!AS70</f>
        <v>57.2</v>
      </c>
      <c r="X114" s="63">
        <f>'ABx data sorted by hole'!AX70</f>
        <v>12.75</v>
      </c>
      <c r="Y114" s="63">
        <f>'ABx data sorted by hole'!AZ70</f>
        <v>37.5</v>
      </c>
      <c r="Z114" s="63">
        <f>'ABx data sorted by hole'!BD70</f>
        <v>57.4</v>
      </c>
      <c r="AA114" s="63">
        <f>'ABx data sorted by hole'!BF70</f>
        <v>11.45</v>
      </c>
      <c r="AB114" s="63">
        <f>'ABx data sorted by hole'!BG70</f>
        <v>0.9</v>
      </c>
      <c r="AC114" s="63">
        <f>'ABx data sorted by hole'!BH70</f>
        <v>34.299999999999997</v>
      </c>
      <c r="AD114" s="63">
        <f>'ABx data sorted by hole'!BI70</f>
        <v>0.4</v>
      </c>
      <c r="AE114" s="63">
        <f>'ABx data sorted by hole'!BJ70</f>
        <v>2.04</v>
      </c>
      <c r="AF114" s="63">
        <f>'ABx data sorted by hole'!BM70</f>
        <v>3.79</v>
      </c>
      <c r="AG114" s="63">
        <f>'ABx data sorted by hole'!BN70</f>
        <v>0.44</v>
      </c>
      <c r="AH114" s="63">
        <f>'ABx data sorted by hole'!BP70</f>
        <v>1.41</v>
      </c>
      <c r="AI114" s="63">
        <f>'ABx data sorted by hole'!BQ70</f>
        <v>1.21</v>
      </c>
      <c r="AJ114" s="63">
        <f>'ABx data sorted by hole'!BT70</f>
        <v>301</v>
      </c>
      <c r="AK114" s="63">
        <f>'ABx data sorted by hole'!BU70</f>
        <v>0.7</v>
      </c>
      <c r="AL114" s="63">
        <f>'ABx data sorted by hole'!BV70</f>
        <v>105.5</v>
      </c>
      <c r="AM114" s="63">
        <f>'ABx data sorted by hole'!BW70</f>
        <v>8.7200000000000006</v>
      </c>
      <c r="AN114" s="63">
        <f>'ABx data sorted by hole'!BY70</f>
        <v>108</v>
      </c>
    </row>
    <row r="115" spans="1:40" x14ac:dyDescent="0.25">
      <c r="A115" s="11" t="s">
        <v>216</v>
      </c>
      <c r="B115" s="10" t="str">
        <f t="shared" si="10"/>
        <v>DL619</v>
      </c>
      <c r="C115" s="63" t="s">
        <v>306</v>
      </c>
      <c r="D115" s="27">
        <f t="shared" si="11"/>
        <v>9</v>
      </c>
      <c r="E115" s="13">
        <f t="shared" si="12"/>
        <v>10</v>
      </c>
      <c r="F115" s="6" t="str">
        <f t="shared" si="13"/>
        <v>RC chips Clay &amp; Rock</v>
      </c>
      <c r="G115" s="54" t="s">
        <v>227</v>
      </c>
      <c r="H115" s="54" t="s">
        <v>227</v>
      </c>
      <c r="I115" s="63">
        <f>'ABx data sorted by hole'!L71</f>
        <v>135</v>
      </c>
      <c r="J115" s="63">
        <f>'ABx data sorted by hole'!Q71</f>
        <v>18.5</v>
      </c>
      <c r="K115" s="63">
        <f>'ABx data sorted by hole'!T71</f>
        <v>12</v>
      </c>
      <c r="L115" s="63">
        <f>'ABx data sorted by hole'!U71</f>
        <v>1.7</v>
      </c>
      <c r="M115" s="63">
        <f>'ABx data sorted by hole'!W71</f>
        <v>12.75</v>
      </c>
      <c r="N115" s="63">
        <f>'ABx data sorted by hole'!X71</f>
        <v>7.97</v>
      </c>
      <c r="O115" s="63">
        <f>'ABx data sorted by hole'!Y71</f>
        <v>3.3</v>
      </c>
      <c r="P115" s="63">
        <f>'ABx data sorted by hole'!AB71</f>
        <v>22.9</v>
      </c>
      <c r="Q115" s="63">
        <f>'ABx data sorted by hole'!AC71</f>
        <v>12.45</v>
      </c>
      <c r="R115" s="63">
        <f>'ABx data sorted by hole'!AE71</f>
        <v>3</v>
      </c>
      <c r="S115" s="63">
        <f>'ABx data sorted by hole'!AG71</f>
        <v>2.9</v>
      </c>
      <c r="T115" s="63">
        <f>'ABx data sorted by hole'!AJ71</f>
        <v>59.8</v>
      </c>
      <c r="U115" s="63">
        <f>'ABx data sorted by hole'!AL71</f>
        <v>1.47</v>
      </c>
      <c r="V115" s="63">
        <f>'ABx data sorted by hole'!AR71</f>
        <v>5.36</v>
      </c>
      <c r="W115" s="63">
        <f>'ABx data sorted by hole'!AS71</f>
        <v>54.1</v>
      </c>
      <c r="X115" s="63">
        <f>'ABx data sorted by hole'!AX71</f>
        <v>13.15</v>
      </c>
      <c r="Y115" s="63">
        <f>'ABx data sorted by hole'!AZ71</f>
        <v>12.7</v>
      </c>
      <c r="Z115" s="63">
        <f>'ABx data sorted by hole'!BD71</f>
        <v>47.5</v>
      </c>
      <c r="AA115" s="63">
        <f>'ABx data sorted by hole'!BF71</f>
        <v>10.15</v>
      </c>
      <c r="AB115" s="63">
        <f>'ABx data sorted by hole'!BG71</f>
        <v>1</v>
      </c>
      <c r="AC115" s="63">
        <f>'ABx data sorted by hole'!BH71</f>
        <v>33.799999999999997</v>
      </c>
      <c r="AD115" s="63">
        <f>'ABx data sorted by hole'!BI71</f>
        <v>0.4</v>
      </c>
      <c r="AE115" s="63">
        <f>'ABx data sorted by hole'!BJ71</f>
        <v>1.87</v>
      </c>
      <c r="AF115" s="63">
        <f>'ABx data sorted by hole'!BM71</f>
        <v>3.47</v>
      </c>
      <c r="AG115" s="63">
        <f>'ABx data sorted by hole'!BN71</f>
        <v>0.44</v>
      </c>
      <c r="AH115" s="63">
        <f>'ABx data sorted by hole'!BP71</f>
        <v>1.3</v>
      </c>
      <c r="AI115" s="63">
        <f>'ABx data sorted by hole'!BQ71</f>
        <v>1.44</v>
      </c>
      <c r="AJ115" s="63">
        <f>'ABx data sorted by hole'!BT71</f>
        <v>183</v>
      </c>
      <c r="AK115" s="63">
        <f>'ABx data sorted by hole'!BU71</f>
        <v>0.9</v>
      </c>
      <c r="AL115" s="63">
        <f>'ABx data sorted by hole'!BV71</f>
        <v>99.8</v>
      </c>
      <c r="AM115" s="63">
        <f>'ABx data sorted by hole'!BW71</f>
        <v>7.93</v>
      </c>
      <c r="AN115" s="63">
        <f>'ABx data sorted by hole'!BY71</f>
        <v>107</v>
      </c>
    </row>
    <row r="116" spans="1:40" x14ac:dyDescent="0.25">
      <c r="A116" s="11" t="s">
        <v>216</v>
      </c>
      <c r="B116" s="10" t="str">
        <f t="shared" si="10"/>
        <v>DL619</v>
      </c>
      <c r="C116" s="63" t="s">
        <v>307</v>
      </c>
      <c r="D116" s="27">
        <f t="shared" si="11"/>
        <v>10</v>
      </c>
      <c r="E116" s="13">
        <f t="shared" si="12"/>
        <v>11</v>
      </c>
      <c r="F116" s="6" t="str">
        <f t="shared" si="13"/>
        <v>RC chips Clay &amp; Rock</v>
      </c>
      <c r="G116" s="54" t="s">
        <v>227</v>
      </c>
      <c r="H116" s="54" t="s">
        <v>227</v>
      </c>
      <c r="I116" s="63">
        <f>'ABx data sorted by hole'!L72</f>
        <v>137.5</v>
      </c>
      <c r="J116" s="63">
        <f>'ABx data sorted by hole'!Q72</f>
        <v>15</v>
      </c>
      <c r="K116" s="63">
        <f>'ABx data sorted by hole'!T72</f>
        <v>14</v>
      </c>
      <c r="L116" s="63">
        <f>'ABx data sorted by hole'!U72</f>
        <v>1.52</v>
      </c>
      <c r="M116" s="63">
        <f>'ABx data sorted by hole'!W72</f>
        <v>10.25</v>
      </c>
      <c r="N116" s="63">
        <f>'ABx data sorted by hole'!X72</f>
        <v>6.66</v>
      </c>
      <c r="O116" s="63">
        <f>'ABx data sorted by hole'!Y72</f>
        <v>2.54</v>
      </c>
      <c r="P116" s="63">
        <f>'ABx data sorted by hole'!AB72</f>
        <v>22.4</v>
      </c>
      <c r="Q116" s="63">
        <f>'ABx data sorted by hole'!AC72</f>
        <v>10.7</v>
      </c>
      <c r="R116" s="63">
        <f>'ABx data sorted by hole'!AE72</f>
        <v>3.19</v>
      </c>
      <c r="S116" s="63">
        <f>'ABx data sorted by hole'!AG72</f>
        <v>2.4300000000000002</v>
      </c>
      <c r="T116" s="63">
        <f>'ABx data sorted by hole'!AJ72</f>
        <v>48.4</v>
      </c>
      <c r="U116" s="63">
        <f>'ABx data sorted by hole'!AL72</f>
        <v>1.1000000000000001</v>
      </c>
      <c r="V116" s="63">
        <f>'ABx data sorted by hole'!AR72</f>
        <v>5.57</v>
      </c>
      <c r="W116" s="63">
        <f>'ABx data sorted by hole'!AS72</f>
        <v>46</v>
      </c>
      <c r="X116" s="63">
        <f>'ABx data sorted by hole'!AX72</f>
        <v>11.55</v>
      </c>
      <c r="Y116" s="63">
        <f>'ABx data sorted by hole'!AZ72</f>
        <v>10.199999999999999</v>
      </c>
      <c r="Z116" s="63">
        <f>'ABx data sorted by hole'!BD72</f>
        <v>49.3</v>
      </c>
      <c r="AA116" s="63">
        <f>'ABx data sorted by hole'!BF72</f>
        <v>9.32</v>
      </c>
      <c r="AB116" s="63">
        <f>'ABx data sorted by hole'!BG72</f>
        <v>0.9</v>
      </c>
      <c r="AC116" s="63">
        <f>'ABx data sorted by hole'!BH72</f>
        <v>31.4</v>
      </c>
      <c r="AD116" s="63">
        <f>'ABx data sorted by hole'!BI72</f>
        <v>0.4</v>
      </c>
      <c r="AE116" s="63">
        <f>'ABx data sorted by hole'!BJ72</f>
        <v>1.63</v>
      </c>
      <c r="AF116" s="63">
        <f>'ABx data sorted by hole'!BM72</f>
        <v>3.98</v>
      </c>
      <c r="AG116" s="63">
        <f>'ABx data sorted by hole'!BN72</f>
        <v>0.46</v>
      </c>
      <c r="AH116" s="63">
        <f>'ABx data sorted by hole'!BP72</f>
        <v>0.92</v>
      </c>
      <c r="AI116" s="63">
        <f>'ABx data sorted by hole'!BQ72</f>
        <v>1.64</v>
      </c>
      <c r="AJ116" s="63">
        <f>'ABx data sorted by hole'!BT72</f>
        <v>153</v>
      </c>
      <c r="AK116" s="63">
        <f>'ABx data sorted by hole'!BU72</f>
        <v>1.6</v>
      </c>
      <c r="AL116" s="63">
        <f>'ABx data sorted by hole'!BV72</f>
        <v>71.900000000000006</v>
      </c>
      <c r="AM116" s="63">
        <f>'ABx data sorted by hole'!BW72</f>
        <v>6.11</v>
      </c>
      <c r="AN116" s="63">
        <f>'ABx data sorted by hole'!BY72</f>
        <v>117</v>
      </c>
    </row>
    <row r="117" spans="1:40" x14ac:dyDescent="0.25">
      <c r="A117" s="11" t="s">
        <v>216</v>
      </c>
      <c r="B117" s="10" t="str">
        <f t="shared" si="10"/>
        <v>DL619</v>
      </c>
      <c r="C117" s="63" t="s">
        <v>308</v>
      </c>
      <c r="D117" s="27">
        <f t="shared" si="11"/>
        <v>11</v>
      </c>
      <c r="E117" s="13">
        <f t="shared" si="12"/>
        <v>12</v>
      </c>
      <c r="F117" s="6" t="str">
        <f t="shared" si="13"/>
        <v>RC chips Clay &amp; Rock</v>
      </c>
      <c r="G117" s="54" t="s">
        <v>227</v>
      </c>
      <c r="H117" s="54" t="s">
        <v>227</v>
      </c>
      <c r="I117" s="63">
        <f>'ABx data sorted by hole'!L73</f>
        <v>189.5</v>
      </c>
      <c r="J117" s="63">
        <f>'ABx data sorted by hole'!Q73</f>
        <v>20.6</v>
      </c>
      <c r="K117" s="63">
        <f>'ABx data sorted by hole'!T73</f>
        <v>14</v>
      </c>
      <c r="L117" s="63">
        <f>'ABx data sorted by hole'!U73</f>
        <v>1.32</v>
      </c>
      <c r="M117" s="63">
        <f>'ABx data sorted by hole'!W73</f>
        <v>12.8</v>
      </c>
      <c r="N117" s="63">
        <f>'ABx data sorted by hole'!X73</f>
        <v>8.1999999999999993</v>
      </c>
      <c r="O117" s="63">
        <f>'ABx data sorted by hole'!Y73</f>
        <v>2.89</v>
      </c>
      <c r="P117" s="63">
        <f>'ABx data sorted by hole'!AB73</f>
        <v>22</v>
      </c>
      <c r="Q117" s="63">
        <f>'ABx data sorted by hole'!AC73</f>
        <v>10.75</v>
      </c>
      <c r="R117" s="63">
        <f>'ABx data sorted by hole'!AE73</f>
        <v>3.37</v>
      </c>
      <c r="S117" s="63">
        <f>'ABx data sorted by hole'!AG73</f>
        <v>2.5499999999999998</v>
      </c>
      <c r="T117" s="63">
        <f>'ABx data sorted by hole'!AJ73</f>
        <v>49</v>
      </c>
      <c r="U117" s="63">
        <f>'ABx data sorted by hole'!AL73</f>
        <v>1.24</v>
      </c>
      <c r="V117" s="63">
        <f>'ABx data sorted by hole'!AR73</f>
        <v>5.53</v>
      </c>
      <c r="W117" s="63">
        <f>'ABx data sorted by hole'!AS73</f>
        <v>46.4</v>
      </c>
      <c r="X117" s="63">
        <f>'ABx data sorted by hole'!AX73</f>
        <v>11.25</v>
      </c>
      <c r="Y117" s="63">
        <f>'ABx data sorted by hole'!AZ73</f>
        <v>17.7</v>
      </c>
      <c r="Z117" s="63">
        <f>'ABx data sorted by hole'!BD73</f>
        <v>50.4</v>
      </c>
      <c r="AA117" s="63">
        <f>'ABx data sorted by hole'!BF73</f>
        <v>10.1</v>
      </c>
      <c r="AB117" s="63">
        <f>'ABx data sorted by hole'!BG73</f>
        <v>1.6</v>
      </c>
      <c r="AC117" s="63">
        <f>'ABx data sorted by hole'!BH73</f>
        <v>34.799999999999997</v>
      </c>
      <c r="AD117" s="63">
        <f>'ABx data sorted by hole'!BI73</f>
        <v>0.4</v>
      </c>
      <c r="AE117" s="63">
        <f>'ABx data sorted by hole'!BJ73</f>
        <v>1.76</v>
      </c>
      <c r="AF117" s="63">
        <f>'ABx data sorted by hole'!BM73</f>
        <v>3.9</v>
      </c>
      <c r="AG117" s="63">
        <f>'ABx data sorted by hole'!BN73</f>
        <v>0.47</v>
      </c>
      <c r="AH117" s="63">
        <f>'ABx data sorted by hole'!BP73</f>
        <v>1.1599999999999999</v>
      </c>
      <c r="AI117" s="63">
        <f>'ABx data sorted by hole'!BQ73</f>
        <v>1.51</v>
      </c>
      <c r="AJ117" s="63">
        <f>'ABx data sorted by hole'!BT73</f>
        <v>170</v>
      </c>
      <c r="AK117" s="63">
        <f>'ABx data sorted by hole'!BU73</f>
        <v>0.8</v>
      </c>
      <c r="AL117" s="63">
        <f>'ABx data sorted by hole'!BV73</f>
        <v>85.7</v>
      </c>
      <c r="AM117" s="63">
        <f>'ABx data sorted by hole'!BW73</f>
        <v>8.0399999999999991</v>
      </c>
      <c r="AN117" s="63">
        <f>'ABx data sorted by hole'!BY73</f>
        <v>116</v>
      </c>
    </row>
    <row r="118" spans="1:40" x14ac:dyDescent="0.25">
      <c r="A118" s="11" t="s">
        <v>216</v>
      </c>
      <c r="B118" s="10" t="str">
        <f t="shared" si="10"/>
        <v>DL619</v>
      </c>
      <c r="C118" s="63" t="s">
        <v>309</v>
      </c>
      <c r="D118" s="27">
        <f t="shared" si="11"/>
        <v>12</v>
      </c>
      <c r="E118" s="13">
        <f t="shared" si="12"/>
        <v>13</v>
      </c>
      <c r="F118" s="6" t="str">
        <f t="shared" si="13"/>
        <v>RC chips Clay &amp; Rock</v>
      </c>
      <c r="G118" s="54" t="s">
        <v>227</v>
      </c>
      <c r="H118" s="54" t="s">
        <v>227</v>
      </c>
      <c r="I118" s="63">
        <f>'ABx data sorted by hole'!L74</f>
        <v>89.4</v>
      </c>
      <c r="J118" s="63">
        <f>'ABx data sorted by hole'!Q74</f>
        <v>15</v>
      </c>
      <c r="K118" s="63">
        <f>'ABx data sorted by hole'!T74</f>
        <v>15</v>
      </c>
      <c r="L118" s="63">
        <f>'ABx data sorted by hole'!U74</f>
        <v>0.89</v>
      </c>
      <c r="M118" s="63">
        <f>'ABx data sorted by hole'!W74</f>
        <v>11</v>
      </c>
      <c r="N118" s="63">
        <f>'ABx data sorted by hole'!X74</f>
        <v>5.26</v>
      </c>
      <c r="O118" s="63">
        <f>'ABx data sorted by hole'!Y74</f>
        <v>3.33</v>
      </c>
      <c r="P118" s="63">
        <f>'ABx data sorted by hole'!AB74</f>
        <v>24.8</v>
      </c>
      <c r="Q118" s="63">
        <f>'ABx data sorted by hole'!AC74</f>
        <v>12.1</v>
      </c>
      <c r="R118" s="63">
        <f>'ABx data sorted by hole'!AE74</f>
        <v>3.41</v>
      </c>
      <c r="S118" s="63">
        <f>'ABx data sorted by hole'!AG74</f>
        <v>2.06</v>
      </c>
      <c r="T118" s="63">
        <f>'ABx data sorted by hole'!AJ74</f>
        <v>57.9</v>
      </c>
      <c r="U118" s="63">
        <f>'ABx data sorted by hole'!AL74</f>
        <v>0.81</v>
      </c>
      <c r="V118" s="63">
        <f>'ABx data sorted by hole'!AR74</f>
        <v>5.62</v>
      </c>
      <c r="W118" s="63">
        <f>'ABx data sorted by hole'!AS74</f>
        <v>54.4</v>
      </c>
      <c r="X118" s="63">
        <f>'ABx data sorted by hole'!AX74</f>
        <v>12.8</v>
      </c>
      <c r="Y118" s="63">
        <f>'ABx data sorted by hole'!AZ74</f>
        <v>9.1999999999999993</v>
      </c>
      <c r="Z118" s="63">
        <f>'ABx data sorted by hole'!BD74</f>
        <v>52.8</v>
      </c>
      <c r="AA118" s="63">
        <f>'ABx data sorted by hole'!BF74</f>
        <v>12.4</v>
      </c>
      <c r="AB118" s="63">
        <f>'ABx data sorted by hole'!BG74</f>
        <v>1.2</v>
      </c>
      <c r="AC118" s="63">
        <f>'ABx data sorted by hole'!BH74</f>
        <v>31.6</v>
      </c>
      <c r="AD118" s="63">
        <f>'ABx data sorted by hole'!BI74</f>
        <v>0.4</v>
      </c>
      <c r="AE118" s="63">
        <f>'ABx data sorted by hole'!BJ74</f>
        <v>1.69</v>
      </c>
      <c r="AF118" s="63">
        <f>'ABx data sorted by hole'!BM74</f>
        <v>4.01</v>
      </c>
      <c r="AG118" s="63">
        <f>'ABx data sorted by hole'!BN74</f>
        <v>0.48</v>
      </c>
      <c r="AH118" s="63">
        <f>'ABx data sorted by hole'!BP74</f>
        <v>0.85</v>
      </c>
      <c r="AI118" s="63">
        <f>'ABx data sorted by hole'!BQ74</f>
        <v>1.61</v>
      </c>
      <c r="AJ118" s="63">
        <f>'ABx data sorted by hole'!BT74</f>
        <v>190</v>
      </c>
      <c r="AK118" s="63">
        <f>'ABx data sorted by hole'!BU74</f>
        <v>0.7</v>
      </c>
      <c r="AL118" s="63">
        <f>'ABx data sorted by hole'!BV74</f>
        <v>63.5</v>
      </c>
      <c r="AM118" s="63">
        <f>'ABx data sorted by hole'!BW74</f>
        <v>4.84</v>
      </c>
      <c r="AN118" s="63">
        <f>'ABx data sorted by hole'!BY74</f>
        <v>117</v>
      </c>
    </row>
    <row r="119" spans="1:40" x14ac:dyDescent="0.25">
      <c r="A119" s="11" t="s">
        <v>216</v>
      </c>
      <c r="B119" s="10" t="str">
        <f t="shared" si="10"/>
        <v>DL619</v>
      </c>
      <c r="C119" s="63" t="s">
        <v>310</v>
      </c>
      <c r="D119" s="27">
        <f t="shared" si="11"/>
        <v>13</v>
      </c>
      <c r="E119" s="13">
        <f t="shared" si="12"/>
        <v>14</v>
      </c>
      <c r="F119" s="6" t="str">
        <f t="shared" si="13"/>
        <v>RC chips Clay &amp; Rock</v>
      </c>
      <c r="G119" s="54" t="s">
        <v>227</v>
      </c>
      <c r="H119" s="54" t="s">
        <v>227</v>
      </c>
      <c r="I119" s="63">
        <f>'ABx data sorted by hole'!L75</f>
        <v>255</v>
      </c>
      <c r="J119" s="63">
        <f>'ABx data sorted by hole'!Q75</f>
        <v>30.1</v>
      </c>
      <c r="K119" s="63">
        <f>'ABx data sorted by hole'!T75</f>
        <v>15</v>
      </c>
      <c r="L119" s="63">
        <f>'ABx data sorted by hole'!U75</f>
        <v>1.03</v>
      </c>
      <c r="M119" s="63">
        <f>'ABx data sorted by hole'!W75</f>
        <v>27.8</v>
      </c>
      <c r="N119" s="63">
        <f>'ABx data sorted by hole'!X75</f>
        <v>17.75</v>
      </c>
      <c r="O119" s="63">
        <f>'ABx data sorted by hole'!Y75</f>
        <v>4.57</v>
      </c>
      <c r="P119" s="63">
        <f>'ABx data sorted by hole'!AB75</f>
        <v>22.9</v>
      </c>
      <c r="Q119" s="63">
        <f>'ABx data sorted by hole'!AC75</f>
        <v>23.7</v>
      </c>
      <c r="R119" s="63">
        <f>'ABx data sorted by hole'!AE75</f>
        <v>2.82</v>
      </c>
      <c r="S119" s="63">
        <f>'ABx data sorted by hole'!AG75</f>
        <v>6.13</v>
      </c>
      <c r="T119" s="63">
        <f>'ABx data sorted by hole'!AJ75</f>
        <v>62.2</v>
      </c>
      <c r="U119" s="63">
        <f>'ABx data sorted by hole'!AL75</f>
        <v>2.14</v>
      </c>
      <c r="V119" s="63">
        <f>'ABx data sorted by hole'!AR75</f>
        <v>4.9400000000000004</v>
      </c>
      <c r="W119" s="63">
        <f>'ABx data sorted by hole'!AS75</f>
        <v>61.5</v>
      </c>
      <c r="X119" s="63">
        <f>'ABx data sorted by hole'!AX75</f>
        <v>14</v>
      </c>
      <c r="Y119" s="63">
        <f>'ABx data sorted by hole'!AZ75</f>
        <v>9.8000000000000007</v>
      </c>
      <c r="Z119" s="63">
        <f>'ABx data sorted by hole'!BD75</f>
        <v>46.8</v>
      </c>
      <c r="AA119" s="63">
        <f>'ABx data sorted by hole'!BF75</f>
        <v>14.6</v>
      </c>
      <c r="AB119" s="63">
        <f>'ABx data sorted by hole'!BG75</f>
        <v>1.2</v>
      </c>
      <c r="AC119" s="63">
        <f>'ABx data sorted by hole'!BH75</f>
        <v>40</v>
      </c>
      <c r="AD119" s="63">
        <f>'ABx data sorted by hole'!BI75</f>
        <v>0.3</v>
      </c>
      <c r="AE119" s="63">
        <f>'ABx data sorted by hole'!BJ75</f>
        <v>4.1100000000000003</v>
      </c>
      <c r="AF119" s="63">
        <f>'ABx data sorted by hole'!BM75</f>
        <v>3.63</v>
      </c>
      <c r="AG119" s="63">
        <f>'ABx data sorted by hole'!BN75</f>
        <v>0.42</v>
      </c>
      <c r="AH119" s="63">
        <f>'ABx data sorted by hole'!BP75</f>
        <v>2.4300000000000002</v>
      </c>
      <c r="AI119" s="63">
        <f>'ABx data sorted by hole'!BQ75</f>
        <v>1.98</v>
      </c>
      <c r="AJ119" s="63">
        <f>'ABx data sorted by hole'!BT75</f>
        <v>195</v>
      </c>
      <c r="AK119" s="63">
        <f>'ABx data sorted by hole'!BU75</f>
        <v>0.8</v>
      </c>
      <c r="AL119" s="63">
        <f>'ABx data sorted by hole'!BV75</f>
        <v>208</v>
      </c>
      <c r="AM119" s="63">
        <f>'ABx data sorted by hole'!BW75</f>
        <v>13.85</v>
      </c>
      <c r="AN119" s="63">
        <f>'ABx data sorted by hole'!BY75</f>
        <v>106</v>
      </c>
    </row>
    <row r="120" spans="1:40" x14ac:dyDescent="0.25">
      <c r="A120" s="11" t="s">
        <v>216</v>
      </c>
      <c r="B120" s="10" t="str">
        <f t="shared" si="10"/>
        <v>DL619</v>
      </c>
      <c r="C120" s="63" t="s">
        <v>311</v>
      </c>
      <c r="D120" s="27">
        <f t="shared" si="11"/>
        <v>14</v>
      </c>
      <c r="E120" s="13">
        <f t="shared" si="12"/>
        <v>15</v>
      </c>
      <c r="F120" s="6" t="str">
        <f t="shared" si="13"/>
        <v>RC chips Clay &amp; Rock</v>
      </c>
      <c r="G120" s="54" t="s">
        <v>227</v>
      </c>
      <c r="H120" s="54" t="s">
        <v>227</v>
      </c>
      <c r="I120" s="63">
        <f>'ABx data sorted by hole'!L76</f>
        <v>1240</v>
      </c>
      <c r="J120" s="63">
        <f>'ABx data sorted by hole'!Q76</f>
        <v>68.900000000000006</v>
      </c>
      <c r="K120" s="63">
        <f>'ABx data sorted by hole'!T76</f>
        <v>13</v>
      </c>
      <c r="L120" s="63">
        <f>'ABx data sorted by hole'!U76</f>
        <v>1.4</v>
      </c>
      <c r="M120" s="63">
        <f>'ABx data sorted by hole'!W76</f>
        <v>24.1</v>
      </c>
      <c r="N120" s="63">
        <f>'ABx data sorted by hole'!X76</f>
        <v>15.05</v>
      </c>
      <c r="O120" s="63">
        <f>'ABx data sorted by hole'!Y76</f>
        <v>4.26</v>
      </c>
      <c r="P120" s="63">
        <f>'ABx data sorted by hole'!AB76</f>
        <v>20.7</v>
      </c>
      <c r="Q120" s="63">
        <f>'ABx data sorted by hole'!AC76</f>
        <v>19.3</v>
      </c>
      <c r="R120" s="63">
        <f>'ABx data sorted by hole'!AE76</f>
        <v>2.42</v>
      </c>
      <c r="S120" s="63">
        <f>'ABx data sorted by hole'!AG76</f>
        <v>5.0999999999999996</v>
      </c>
      <c r="T120" s="63">
        <f>'ABx data sorted by hole'!AJ76</f>
        <v>56.2</v>
      </c>
      <c r="U120" s="63">
        <f>'ABx data sorted by hole'!AL76</f>
        <v>1.96</v>
      </c>
      <c r="V120" s="63">
        <f>'ABx data sorted by hole'!AR76</f>
        <v>4.18</v>
      </c>
      <c r="W120" s="63">
        <f>'ABx data sorted by hole'!AS76</f>
        <v>51.1</v>
      </c>
      <c r="X120" s="63">
        <f>'ABx data sorted by hole'!AX76</f>
        <v>11.95</v>
      </c>
      <c r="Y120" s="63">
        <f>'ABx data sorted by hole'!AZ76</f>
        <v>15.7</v>
      </c>
      <c r="Z120" s="63">
        <f>'ABx data sorted by hole'!BD76</f>
        <v>42.6</v>
      </c>
      <c r="AA120" s="63">
        <f>'ABx data sorted by hole'!BF76</f>
        <v>12.6</v>
      </c>
      <c r="AB120" s="63">
        <f>'ABx data sorted by hole'!BG76</f>
        <v>1.2</v>
      </c>
      <c r="AC120" s="63">
        <f>'ABx data sorted by hole'!BH76</f>
        <v>74.400000000000006</v>
      </c>
      <c r="AD120" s="63">
        <f>'ABx data sorted by hole'!BI76</f>
        <v>0.3</v>
      </c>
      <c r="AE120" s="63">
        <f>'ABx data sorted by hole'!BJ76</f>
        <v>3.54</v>
      </c>
      <c r="AF120" s="63">
        <f>'ABx data sorted by hole'!BM76</f>
        <v>3.13</v>
      </c>
      <c r="AG120" s="63">
        <f>'ABx data sorted by hole'!BN76</f>
        <v>0.36</v>
      </c>
      <c r="AH120" s="63">
        <f>'ABx data sorted by hole'!BP76</f>
        <v>2.11</v>
      </c>
      <c r="AI120" s="63">
        <f>'ABx data sorted by hole'!BQ76</f>
        <v>1.61</v>
      </c>
      <c r="AJ120" s="63">
        <f>'ABx data sorted by hole'!BT76</f>
        <v>237</v>
      </c>
      <c r="AK120" s="63">
        <f>'ABx data sorted by hole'!BU76</f>
        <v>1</v>
      </c>
      <c r="AL120" s="63">
        <f>'ABx data sorted by hole'!BV76</f>
        <v>161</v>
      </c>
      <c r="AM120" s="63">
        <f>'ABx data sorted by hole'!BW76</f>
        <v>13.15</v>
      </c>
      <c r="AN120" s="63">
        <f>'ABx data sorted by hole'!BY76</f>
        <v>90</v>
      </c>
    </row>
    <row r="121" spans="1:40" x14ac:dyDescent="0.25">
      <c r="A121" s="11" t="s">
        <v>216</v>
      </c>
      <c r="B121" s="10" t="str">
        <f t="shared" si="10"/>
        <v>DL619</v>
      </c>
      <c r="C121" s="63" t="s">
        <v>312</v>
      </c>
      <c r="D121" s="27">
        <f t="shared" si="11"/>
        <v>15</v>
      </c>
      <c r="E121" s="13">
        <f t="shared" si="12"/>
        <v>16</v>
      </c>
      <c r="F121" s="6" t="str">
        <f t="shared" si="13"/>
        <v>RC chips Clay &amp; Rock</v>
      </c>
      <c r="G121" s="54" t="s">
        <v>227</v>
      </c>
      <c r="H121" s="54" t="s">
        <v>227</v>
      </c>
      <c r="I121" s="63">
        <f>'ABx data sorted by hole'!L77</f>
        <v>422</v>
      </c>
      <c r="J121" s="63">
        <f>'ABx data sorted by hole'!Q77</f>
        <v>34.200000000000003</v>
      </c>
      <c r="K121" s="63">
        <f>'ABx data sorted by hole'!T77</f>
        <v>16</v>
      </c>
      <c r="L121" s="63">
        <f>'ABx data sorted by hole'!U77</f>
        <v>1.4</v>
      </c>
      <c r="M121" s="63">
        <f>'ABx data sorted by hole'!W77</f>
        <v>17.95</v>
      </c>
      <c r="N121" s="63">
        <f>'ABx data sorted by hole'!X77</f>
        <v>11.7</v>
      </c>
      <c r="O121" s="63">
        <f>'ABx data sorted by hole'!Y77</f>
        <v>2.7</v>
      </c>
      <c r="P121" s="63">
        <f>'ABx data sorted by hole'!AB77</f>
        <v>22.1</v>
      </c>
      <c r="Q121" s="63">
        <f>'ABx data sorted by hole'!AC77</f>
        <v>14.45</v>
      </c>
      <c r="R121" s="63">
        <f>'ABx data sorted by hole'!AE77</f>
        <v>2.87</v>
      </c>
      <c r="S121" s="63">
        <f>'ABx data sorted by hole'!AG77</f>
        <v>3.92</v>
      </c>
      <c r="T121" s="63">
        <f>'ABx data sorted by hole'!AJ77</f>
        <v>38.200000000000003</v>
      </c>
      <c r="U121" s="63">
        <f>'ABx data sorted by hole'!AL77</f>
        <v>1.48</v>
      </c>
      <c r="V121" s="63">
        <f>'ABx data sorted by hole'!AR77</f>
        <v>4.32</v>
      </c>
      <c r="W121" s="63">
        <f>'ABx data sorted by hole'!AS77</f>
        <v>35.200000000000003</v>
      </c>
      <c r="X121" s="63">
        <f>'ABx data sorted by hole'!AX77</f>
        <v>8.14</v>
      </c>
      <c r="Y121" s="63">
        <f>'ABx data sorted by hole'!AZ77</f>
        <v>14.4</v>
      </c>
      <c r="Z121" s="63">
        <f>'ABx data sorted by hole'!BD77</f>
        <v>49.8</v>
      </c>
      <c r="AA121" s="63">
        <f>'ABx data sorted by hole'!BF77</f>
        <v>8.74</v>
      </c>
      <c r="AB121" s="63">
        <f>'ABx data sorted by hole'!BG77</f>
        <v>1.6</v>
      </c>
      <c r="AC121" s="63">
        <f>'ABx data sorted by hole'!BH77</f>
        <v>61.5</v>
      </c>
      <c r="AD121" s="63">
        <f>'ABx data sorted by hole'!BI77</f>
        <v>0.3</v>
      </c>
      <c r="AE121" s="63">
        <f>'ABx data sorted by hole'!BJ77</f>
        <v>2.56</v>
      </c>
      <c r="AF121" s="63">
        <f>'ABx data sorted by hole'!BM77</f>
        <v>3.17</v>
      </c>
      <c r="AG121" s="63">
        <f>'ABx data sorted by hole'!BN77</f>
        <v>0.38</v>
      </c>
      <c r="AH121" s="63">
        <f>'ABx data sorted by hole'!BP77</f>
        <v>1.53</v>
      </c>
      <c r="AI121" s="63">
        <f>'ABx data sorted by hole'!BQ77</f>
        <v>1.59</v>
      </c>
      <c r="AJ121" s="63">
        <f>'ABx data sorted by hole'!BT77</f>
        <v>216</v>
      </c>
      <c r="AK121" s="63">
        <f>'ABx data sorted by hole'!BU77</f>
        <v>0.8</v>
      </c>
      <c r="AL121" s="63">
        <f>'ABx data sorted by hole'!BV77</f>
        <v>121</v>
      </c>
      <c r="AM121" s="63">
        <f>'ABx data sorted by hole'!BW77</f>
        <v>8.7100000000000009</v>
      </c>
      <c r="AN121" s="63">
        <f>'ABx data sorted by hole'!BY77</f>
        <v>92</v>
      </c>
    </row>
    <row r="122" spans="1:40" x14ac:dyDescent="0.25">
      <c r="A122" s="11" t="s">
        <v>216</v>
      </c>
      <c r="B122" s="10" t="str">
        <f t="shared" si="10"/>
        <v>DL619</v>
      </c>
      <c r="C122" s="63" t="s">
        <v>313</v>
      </c>
      <c r="D122" s="27">
        <f t="shared" si="11"/>
        <v>16</v>
      </c>
      <c r="E122" s="13">
        <f t="shared" si="12"/>
        <v>17</v>
      </c>
      <c r="F122" s="6" t="str">
        <f t="shared" si="13"/>
        <v>RC chips Clay &amp; Rock</v>
      </c>
      <c r="G122" s="54" t="s">
        <v>227</v>
      </c>
      <c r="H122" s="54" t="s">
        <v>227</v>
      </c>
      <c r="I122" s="63">
        <f>'ABx data sorted by hole'!L78</f>
        <v>110</v>
      </c>
      <c r="J122" s="63">
        <f>'ABx data sorted by hole'!Q78</f>
        <v>35.5</v>
      </c>
      <c r="K122" s="63">
        <f>'ABx data sorted by hole'!T78</f>
        <v>13</v>
      </c>
      <c r="L122" s="63">
        <f>'ABx data sorted by hole'!U78</f>
        <v>1.2</v>
      </c>
      <c r="M122" s="63">
        <f>'ABx data sorted by hole'!W78</f>
        <v>7.27</v>
      </c>
      <c r="N122" s="63">
        <f>'ABx data sorted by hole'!X78</f>
        <v>4.63</v>
      </c>
      <c r="O122" s="63">
        <f>'ABx data sorted by hole'!Y78</f>
        <v>1.64</v>
      </c>
      <c r="P122" s="63">
        <f>'ABx data sorted by hole'!AB78</f>
        <v>23</v>
      </c>
      <c r="Q122" s="63">
        <f>'ABx data sorted by hole'!AC78</f>
        <v>7.34</v>
      </c>
      <c r="R122" s="63">
        <f>'ABx data sorted by hole'!AE78</f>
        <v>2.62</v>
      </c>
      <c r="S122" s="63">
        <f>'ABx data sorted by hole'!AG78</f>
        <v>1.62</v>
      </c>
      <c r="T122" s="63">
        <f>'ABx data sorted by hole'!AJ78</f>
        <v>26.7</v>
      </c>
      <c r="U122" s="63">
        <f>'ABx data sorted by hole'!AL78</f>
        <v>0.69</v>
      </c>
      <c r="V122" s="63">
        <f>'ABx data sorted by hole'!AR78</f>
        <v>4.43</v>
      </c>
      <c r="W122" s="63">
        <f>'ABx data sorted by hole'!AS78</f>
        <v>26.6</v>
      </c>
      <c r="X122" s="63">
        <f>'ABx data sorted by hole'!AX78</f>
        <v>5.79</v>
      </c>
      <c r="Y122" s="63">
        <f>'ABx data sorted by hole'!AZ78</f>
        <v>6.7</v>
      </c>
      <c r="Z122" s="63">
        <f>'ABx data sorted by hole'!BD78</f>
        <v>39.1</v>
      </c>
      <c r="AA122" s="63">
        <f>'ABx data sorted by hole'!BF78</f>
        <v>6.36</v>
      </c>
      <c r="AB122" s="63">
        <f>'ABx data sorted by hole'!BG78</f>
        <v>0.8</v>
      </c>
      <c r="AC122" s="63">
        <f>'ABx data sorted by hole'!BH78</f>
        <v>75.8</v>
      </c>
      <c r="AD122" s="63">
        <f>'ABx data sorted by hole'!BI78</f>
        <v>0.3</v>
      </c>
      <c r="AE122" s="63">
        <f>'ABx data sorted by hole'!BJ78</f>
        <v>1.1599999999999999</v>
      </c>
      <c r="AF122" s="63">
        <f>'ABx data sorted by hole'!BM78</f>
        <v>3.26</v>
      </c>
      <c r="AG122" s="63">
        <f>'ABx data sorted by hole'!BN78</f>
        <v>0.36</v>
      </c>
      <c r="AH122" s="63">
        <f>'ABx data sorted by hole'!BP78</f>
        <v>0.65</v>
      </c>
      <c r="AI122" s="63">
        <f>'ABx data sorted by hole'!BQ78</f>
        <v>1.69</v>
      </c>
      <c r="AJ122" s="63">
        <f>'ABx data sorted by hole'!BT78</f>
        <v>203</v>
      </c>
      <c r="AK122" s="63">
        <f>'ABx data sorted by hole'!BU78</f>
        <v>0.8</v>
      </c>
      <c r="AL122" s="63">
        <f>'ABx data sorted by hole'!BV78</f>
        <v>50.7</v>
      </c>
      <c r="AM122" s="63">
        <f>'ABx data sorted by hole'!BW78</f>
        <v>4.4800000000000004</v>
      </c>
      <c r="AN122" s="63">
        <f>'ABx data sorted by hole'!BY78</f>
        <v>88</v>
      </c>
    </row>
    <row r="123" spans="1:40" x14ac:dyDescent="0.25">
      <c r="A123" s="11" t="s">
        <v>216</v>
      </c>
      <c r="B123" s="10" t="str">
        <f t="shared" si="10"/>
        <v>DL619</v>
      </c>
      <c r="C123" s="63" t="s">
        <v>314</v>
      </c>
      <c r="D123" s="27">
        <f t="shared" si="11"/>
        <v>17</v>
      </c>
      <c r="E123" s="13">
        <f t="shared" si="12"/>
        <v>18</v>
      </c>
      <c r="F123" s="6" t="str">
        <f t="shared" si="13"/>
        <v>RC chips Clay &amp; Rock</v>
      </c>
      <c r="G123" s="54" t="s">
        <v>227</v>
      </c>
      <c r="H123" s="54" t="s">
        <v>227</v>
      </c>
      <c r="I123" s="63">
        <f>'ABx data sorted by hole'!L79</f>
        <v>230</v>
      </c>
      <c r="J123" s="63">
        <f>'ABx data sorted by hole'!Q79</f>
        <v>18.8</v>
      </c>
      <c r="K123" s="63">
        <f>'ABx data sorted by hole'!T79</f>
        <v>15</v>
      </c>
      <c r="L123" s="63">
        <f>'ABx data sorted by hole'!U79</f>
        <v>2.35</v>
      </c>
      <c r="M123" s="63">
        <f>'ABx data sorted by hole'!W79</f>
        <v>4.6100000000000003</v>
      </c>
      <c r="N123" s="63">
        <f>'ABx data sorted by hole'!X79</f>
        <v>2.83</v>
      </c>
      <c r="O123" s="63">
        <f>'ABx data sorted by hole'!Y79</f>
        <v>1.22</v>
      </c>
      <c r="P123" s="63">
        <f>'ABx data sorted by hole'!AB79</f>
        <v>17</v>
      </c>
      <c r="Q123" s="63">
        <f>'ABx data sorted by hole'!AC79</f>
        <v>4.72</v>
      </c>
      <c r="R123" s="63">
        <f>'ABx data sorted by hole'!AE79</f>
        <v>2.46</v>
      </c>
      <c r="S123" s="63">
        <f>'ABx data sorted by hole'!AG79</f>
        <v>1.02</v>
      </c>
      <c r="T123" s="63">
        <f>'ABx data sorted by hole'!AJ79</f>
        <v>16.7</v>
      </c>
      <c r="U123" s="63">
        <f>'ABx data sorted by hole'!AL79</f>
        <v>0.56999999999999995</v>
      </c>
      <c r="V123" s="63">
        <f>'ABx data sorted by hole'!AR79</f>
        <v>4.17</v>
      </c>
      <c r="W123" s="63">
        <f>'ABx data sorted by hole'!AS79</f>
        <v>17</v>
      </c>
      <c r="X123" s="63">
        <f>'ABx data sorted by hole'!AX79</f>
        <v>3.96</v>
      </c>
      <c r="Y123" s="63">
        <f>'ABx data sorted by hole'!AZ79</f>
        <v>31.4</v>
      </c>
      <c r="Z123" s="63">
        <f>'ABx data sorted by hole'!BD79</f>
        <v>40</v>
      </c>
      <c r="AA123" s="63">
        <f>'ABx data sorted by hole'!BF79</f>
        <v>3.42</v>
      </c>
      <c r="AB123" s="63">
        <f>'ABx data sorted by hole'!BG79</f>
        <v>0.9</v>
      </c>
      <c r="AC123" s="63">
        <f>'ABx data sorted by hole'!BH79</f>
        <v>101</v>
      </c>
      <c r="AD123" s="63">
        <f>'ABx data sorted by hole'!BI79</f>
        <v>0.2</v>
      </c>
      <c r="AE123" s="63">
        <f>'ABx data sorted by hole'!BJ79</f>
        <v>0.64</v>
      </c>
      <c r="AF123" s="63">
        <f>'ABx data sorted by hole'!BM79</f>
        <v>3.2</v>
      </c>
      <c r="AG123" s="63">
        <f>'ABx data sorted by hole'!BN79</f>
        <v>0.36</v>
      </c>
      <c r="AH123" s="63">
        <f>'ABx data sorted by hole'!BP79</f>
        <v>0.45</v>
      </c>
      <c r="AI123" s="63">
        <f>'ABx data sorted by hole'!BQ79</f>
        <v>1.08</v>
      </c>
      <c r="AJ123" s="63">
        <f>'ABx data sorted by hole'!BT79</f>
        <v>187</v>
      </c>
      <c r="AK123" s="63">
        <f>'ABx data sorted by hole'!BU79</f>
        <v>1</v>
      </c>
      <c r="AL123" s="63">
        <f>'ABx data sorted by hole'!BV79</f>
        <v>31.2</v>
      </c>
      <c r="AM123" s="63">
        <f>'ABx data sorted by hole'!BW79</f>
        <v>3.04</v>
      </c>
      <c r="AN123" s="63">
        <f>'ABx data sorted by hole'!BY79</f>
        <v>88</v>
      </c>
    </row>
    <row r="124" spans="1:40" x14ac:dyDescent="0.25">
      <c r="A124" s="11" t="s">
        <v>216</v>
      </c>
      <c r="B124" s="10" t="str">
        <f t="shared" si="10"/>
        <v>DL619</v>
      </c>
      <c r="C124" s="63" t="s">
        <v>315</v>
      </c>
      <c r="D124" s="27">
        <f t="shared" si="11"/>
        <v>18</v>
      </c>
      <c r="E124" s="13">
        <f t="shared" si="12"/>
        <v>19</v>
      </c>
      <c r="F124" s="6" t="str">
        <f t="shared" si="13"/>
        <v>RC chips Clay &amp; Rock</v>
      </c>
      <c r="G124" s="54" t="s">
        <v>227</v>
      </c>
      <c r="H124" s="54" t="s">
        <v>227</v>
      </c>
      <c r="I124" s="63">
        <f>'ABx data sorted by hole'!L80</f>
        <v>119.5</v>
      </c>
      <c r="J124" s="63">
        <f>'ABx data sorted by hole'!Q80</f>
        <v>24.4</v>
      </c>
      <c r="K124" s="63">
        <f>'ABx data sorted by hole'!T80</f>
        <v>15</v>
      </c>
      <c r="L124" s="63">
        <f>'ABx data sorted by hole'!U80</f>
        <v>1.2</v>
      </c>
      <c r="M124" s="63">
        <f>'ABx data sorted by hole'!W80</f>
        <v>4.09</v>
      </c>
      <c r="N124" s="63">
        <f>'ABx data sorted by hole'!X80</f>
        <v>2.9</v>
      </c>
      <c r="O124" s="63">
        <f>'ABx data sorted by hole'!Y80</f>
        <v>0.94</v>
      </c>
      <c r="P124" s="63">
        <f>'ABx data sorted by hole'!AB80</f>
        <v>18.899999999999999</v>
      </c>
      <c r="Q124" s="63">
        <f>'ABx data sorted by hole'!AC80</f>
        <v>3.99</v>
      </c>
      <c r="R124" s="63">
        <f>'ABx data sorted by hole'!AE80</f>
        <v>2.16</v>
      </c>
      <c r="S124" s="63">
        <f>'ABx data sorted by hole'!AG80</f>
        <v>0.91</v>
      </c>
      <c r="T124" s="63">
        <f>'ABx data sorted by hole'!AJ80</f>
        <v>14.8</v>
      </c>
      <c r="U124" s="63">
        <f>'ABx data sorted by hole'!AL80</f>
        <v>0.41</v>
      </c>
      <c r="V124" s="63">
        <f>'ABx data sorted by hole'!AR80</f>
        <v>3.68</v>
      </c>
      <c r="W124" s="63">
        <f>'ABx data sorted by hole'!AS80</f>
        <v>15.1</v>
      </c>
      <c r="X124" s="63">
        <f>'ABx data sorted by hole'!AX80</f>
        <v>3.48</v>
      </c>
      <c r="Y124" s="63">
        <f>'ABx data sorted by hole'!AZ80</f>
        <v>11.2</v>
      </c>
      <c r="Z124" s="63">
        <f>'ABx data sorted by hole'!BD80</f>
        <v>43.9</v>
      </c>
      <c r="AA124" s="63">
        <f>'ABx data sorted by hole'!BF80</f>
        <v>3.82</v>
      </c>
      <c r="AB124" s="63">
        <f>'ABx data sorted by hole'!BG80</f>
        <v>1.3</v>
      </c>
      <c r="AC124" s="63">
        <f>'ABx data sorted by hole'!BH80</f>
        <v>112</v>
      </c>
      <c r="AD124" s="63">
        <f>'ABx data sorted by hole'!BI80</f>
        <v>0.2</v>
      </c>
      <c r="AE124" s="63">
        <f>'ABx data sorted by hole'!BJ80</f>
        <v>0.63</v>
      </c>
      <c r="AF124" s="63">
        <f>'ABx data sorted by hole'!BM80</f>
        <v>2.81</v>
      </c>
      <c r="AG124" s="63">
        <f>'ABx data sorted by hole'!BN80</f>
        <v>0.33</v>
      </c>
      <c r="AH124" s="63">
        <f>'ABx data sorted by hole'!BP80</f>
        <v>0.42</v>
      </c>
      <c r="AI124" s="63">
        <f>'ABx data sorted by hole'!BQ80</f>
        <v>1.06</v>
      </c>
      <c r="AJ124" s="63">
        <f>'ABx data sorted by hole'!BT80</f>
        <v>149</v>
      </c>
      <c r="AK124" s="63">
        <f>'ABx data sorted by hole'!BU80</f>
        <v>0.6</v>
      </c>
      <c r="AL124" s="63">
        <f>'ABx data sorted by hole'!BV80</f>
        <v>28.9</v>
      </c>
      <c r="AM124" s="63">
        <f>'ABx data sorted by hole'!BW80</f>
        <v>2.68</v>
      </c>
      <c r="AN124" s="63">
        <f>'ABx data sorted by hole'!BY80</f>
        <v>83</v>
      </c>
    </row>
    <row r="125" spans="1:40" x14ac:dyDescent="0.25">
      <c r="A125" s="11" t="s">
        <v>216</v>
      </c>
      <c r="B125" s="10" t="str">
        <f t="shared" si="10"/>
        <v>DL620</v>
      </c>
      <c r="C125" s="63" t="s">
        <v>316</v>
      </c>
      <c r="D125" s="27">
        <f t="shared" si="11"/>
        <v>0</v>
      </c>
      <c r="E125" s="13">
        <f t="shared" si="12"/>
        <v>1</v>
      </c>
      <c r="F125" s="6" t="str">
        <f t="shared" si="13"/>
        <v>RC chips Clay &amp; Rock</v>
      </c>
      <c r="G125" s="54" t="s">
        <v>227</v>
      </c>
      <c r="H125" s="54" t="s">
        <v>227</v>
      </c>
      <c r="I125" s="63">
        <f>'ABx data sorted by hole'!L81</f>
        <v>168</v>
      </c>
      <c r="J125" s="63">
        <f>'ABx data sorted by hole'!Q81</f>
        <v>14.8</v>
      </c>
      <c r="K125" s="63">
        <f>'ABx data sorted by hole'!T81</f>
        <v>23</v>
      </c>
      <c r="L125" s="63">
        <f>'ABx data sorted by hole'!U81</f>
        <v>2.19</v>
      </c>
      <c r="M125" s="63">
        <f>'ABx data sorted by hole'!W81</f>
        <v>3.19</v>
      </c>
      <c r="N125" s="63">
        <f>'ABx data sorted by hole'!X81</f>
        <v>2.0099999999999998</v>
      </c>
      <c r="O125" s="63">
        <f>'ABx data sorted by hole'!Y81</f>
        <v>0.66</v>
      </c>
      <c r="P125" s="63">
        <f>'ABx data sorted by hole'!AB81</f>
        <v>25</v>
      </c>
      <c r="Q125" s="63">
        <f>'ABx data sorted by hole'!AC81</f>
        <v>2.5</v>
      </c>
      <c r="R125" s="63">
        <f>'ABx data sorted by hole'!AE81</f>
        <v>6.64</v>
      </c>
      <c r="S125" s="63">
        <f>'ABx data sorted by hole'!AG81</f>
        <v>0.62</v>
      </c>
      <c r="T125" s="63">
        <f>'ABx data sorted by hole'!AJ81</f>
        <v>11.8</v>
      </c>
      <c r="U125" s="63">
        <f>'ABx data sorted by hole'!AL81</f>
        <v>0.27</v>
      </c>
      <c r="V125" s="63">
        <f>'ABx data sorted by hole'!AR81</f>
        <v>8.9700000000000006</v>
      </c>
      <c r="W125" s="63">
        <f>'ABx data sorted by hole'!AS81</f>
        <v>11.3</v>
      </c>
      <c r="X125" s="63">
        <f>'ABx data sorted by hole'!AX81</f>
        <v>2.58</v>
      </c>
      <c r="Y125" s="63">
        <f>'ABx data sorted by hole'!AZ81</f>
        <v>17.399999999999999</v>
      </c>
      <c r="Z125" s="63">
        <f>'ABx data sorted by hole'!BD81</f>
        <v>45.1</v>
      </c>
      <c r="AA125" s="63">
        <f>'ABx data sorted by hole'!BF81</f>
        <v>1.69</v>
      </c>
      <c r="AB125" s="63">
        <f>'ABx data sorted by hole'!BG81</f>
        <v>2</v>
      </c>
      <c r="AC125" s="63">
        <f>'ABx data sorted by hole'!BH81</f>
        <v>23.6</v>
      </c>
      <c r="AD125" s="63">
        <f>'ABx data sorted by hole'!BI81</f>
        <v>0.6</v>
      </c>
      <c r="AE125" s="63">
        <f>'ABx data sorted by hole'!BJ81</f>
        <v>0.49</v>
      </c>
      <c r="AF125" s="63">
        <f>'ABx data sorted by hole'!BM81</f>
        <v>6.17</v>
      </c>
      <c r="AG125" s="63">
        <f>'ABx data sorted by hole'!BN81</f>
        <v>0.65</v>
      </c>
      <c r="AH125" s="63">
        <f>'ABx data sorted by hole'!BP81</f>
        <v>0.27</v>
      </c>
      <c r="AI125" s="63">
        <f>'ABx data sorted by hole'!BQ81</f>
        <v>1.68</v>
      </c>
      <c r="AJ125" s="63">
        <f>'ABx data sorted by hole'!BT81</f>
        <v>306</v>
      </c>
      <c r="AK125" s="63">
        <f>'ABx data sorted by hole'!BU81</f>
        <v>1.3</v>
      </c>
      <c r="AL125" s="63">
        <f>'ABx data sorted by hole'!BV81</f>
        <v>20.2</v>
      </c>
      <c r="AM125" s="63">
        <f>'ABx data sorted by hole'!BW81</f>
        <v>1.68</v>
      </c>
      <c r="AN125" s="63">
        <f>'ABx data sorted by hole'!BY81</f>
        <v>239</v>
      </c>
    </row>
    <row r="126" spans="1:40" x14ac:dyDescent="0.25">
      <c r="A126" s="11" t="s">
        <v>216</v>
      </c>
      <c r="B126" s="10" t="str">
        <f t="shared" si="10"/>
        <v>DL620</v>
      </c>
      <c r="C126" s="63" t="s">
        <v>317</v>
      </c>
      <c r="D126" s="27">
        <f t="shared" si="11"/>
        <v>1</v>
      </c>
      <c r="E126" s="13">
        <f t="shared" si="12"/>
        <v>2</v>
      </c>
      <c r="F126" s="6" t="str">
        <f t="shared" si="13"/>
        <v>RC chips Clay &amp; Rock</v>
      </c>
      <c r="G126" s="54" t="s">
        <v>227</v>
      </c>
      <c r="H126" s="54" t="s">
        <v>227</v>
      </c>
      <c r="I126" s="63">
        <f>'ABx data sorted by hole'!L82</f>
        <v>281</v>
      </c>
      <c r="J126" s="63">
        <f>'ABx data sorted by hole'!Q82</f>
        <v>33</v>
      </c>
      <c r="K126" s="63">
        <f>'ABx data sorted by hole'!T82</f>
        <v>14</v>
      </c>
      <c r="L126" s="63">
        <f>'ABx data sorted by hole'!U82</f>
        <v>2.5299999999999998</v>
      </c>
      <c r="M126" s="63">
        <f>'ABx data sorted by hole'!W82</f>
        <v>2.88</v>
      </c>
      <c r="N126" s="63">
        <f>'ABx data sorted by hole'!X82</f>
        <v>2.1</v>
      </c>
      <c r="O126" s="63">
        <f>'ABx data sorted by hole'!Y82</f>
        <v>0.54</v>
      </c>
      <c r="P126" s="63">
        <f>'ABx data sorted by hole'!AB82</f>
        <v>26.1</v>
      </c>
      <c r="Q126" s="63">
        <f>'ABx data sorted by hole'!AC82</f>
        <v>3.03</v>
      </c>
      <c r="R126" s="63">
        <f>'ABx data sorted by hole'!AE82</f>
        <v>4.07</v>
      </c>
      <c r="S126" s="63">
        <f>'ABx data sorted by hole'!AG82</f>
        <v>0.65</v>
      </c>
      <c r="T126" s="63">
        <f>'ABx data sorted by hole'!AJ82</f>
        <v>13.6</v>
      </c>
      <c r="U126" s="63">
        <f>'ABx data sorted by hole'!AL82</f>
        <v>0.26</v>
      </c>
      <c r="V126" s="63">
        <f>'ABx data sorted by hole'!AR82</f>
        <v>6.84</v>
      </c>
      <c r="W126" s="63">
        <f>'ABx data sorted by hole'!AS82</f>
        <v>12.3</v>
      </c>
      <c r="X126" s="63">
        <f>'ABx data sorted by hole'!AX82</f>
        <v>3.15</v>
      </c>
      <c r="Y126" s="63">
        <f>'ABx data sorted by hole'!AZ82</f>
        <v>17.3</v>
      </c>
      <c r="Z126" s="63">
        <f>'ABx data sorted by hole'!BD82</f>
        <v>65.7</v>
      </c>
      <c r="AA126" s="63">
        <f>'ABx data sorted by hole'!BF82</f>
        <v>2.0499999999999998</v>
      </c>
      <c r="AB126" s="63">
        <f>'ABx data sorted by hole'!BG82</f>
        <v>1.9</v>
      </c>
      <c r="AC126" s="63">
        <f>'ABx data sorted by hole'!BH82</f>
        <v>18.3</v>
      </c>
      <c r="AD126" s="63">
        <f>'ABx data sorted by hole'!BI82</f>
        <v>0.4</v>
      </c>
      <c r="AE126" s="63">
        <f>'ABx data sorted by hole'!BJ82</f>
        <v>0.46</v>
      </c>
      <c r="AF126" s="63">
        <f>'ABx data sorted by hole'!BM82</f>
        <v>5.45</v>
      </c>
      <c r="AG126" s="63">
        <f>'ABx data sorted by hole'!BN82</f>
        <v>0.54</v>
      </c>
      <c r="AH126" s="63">
        <f>'ABx data sorted by hole'!BP82</f>
        <v>0.32</v>
      </c>
      <c r="AI126" s="63">
        <f>'ABx data sorted by hole'!BQ82</f>
        <v>1.55</v>
      </c>
      <c r="AJ126" s="63">
        <f>'ABx data sorted by hole'!BT82</f>
        <v>287</v>
      </c>
      <c r="AK126" s="63">
        <f>'ABx data sorted by hole'!BU82</f>
        <v>1.2</v>
      </c>
      <c r="AL126" s="63">
        <f>'ABx data sorted by hole'!BV82</f>
        <v>18.8</v>
      </c>
      <c r="AM126" s="63">
        <f>'ABx data sorted by hole'!BW82</f>
        <v>2.09</v>
      </c>
      <c r="AN126" s="63">
        <f>'ABx data sorted by hole'!BY82</f>
        <v>141</v>
      </c>
    </row>
    <row r="127" spans="1:40" x14ac:dyDescent="0.25">
      <c r="A127" s="11" t="s">
        <v>216</v>
      </c>
      <c r="B127" s="10" t="str">
        <f t="shared" si="10"/>
        <v>DL620</v>
      </c>
      <c r="C127" s="63" t="s">
        <v>318</v>
      </c>
      <c r="D127" s="27">
        <f t="shared" si="11"/>
        <v>2</v>
      </c>
      <c r="E127" s="13">
        <f t="shared" si="12"/>
        <v>3</v>
      </c>
      <c r="F127" s="6" t="str">
        <f t="shared" si="13"/>
        <v>RC chips Clay &amp; Rock</v>
      </c>
      <c r="G127" s="54" t="s">
        <v>227</v>
      </c>
      <c r="H127" s="54" t="s">
        <v>227</v>
      </c>
      <c r="I127" s="63">
        <f>'ABx data sorted by hole'!L83</f>
        <v>397</v>
      </c>
      <c r="J127" s="63">
        <f>'ABx data sorted by hole'!Q83</f>
        <v>433</v>
      </c>
      <c r="K127" s="63">
        <f>'ABx data sorted by hole'!T83</f>
        <v>8</v>
      </c>
      <c r="L127" s="63">
        <f>'ABx data sorted by hole'!U83</f>
        <v>2.36</v>
      </c>
      <c r="M127" s="63">
        <f>'ABx data sorted by hole'!W83</f>
        <v>10.7</v>
      </c>
      <c r="N127" s="63">
        <f>'ABx data sorted by hole'!X83</f>
        <v>6.45</v>
      </c>
      <c r="O127" s="63">
        <f>'ABx data sorted by hole'!Y83</f>
        <v>2.89</v>
      </c>
      <c r="P127" s="63">
        <f>'ABx data sorted by hole'!AB83</f>
        <v>24.3</v>
      </c>
      <c r="Q127" s="63">
        <f>'ABx data sorted by hole'!AC83</f>
        <v>10.4</v>
      </c>
      <c r="R127" s="63">
        <f>'ABx data sorted by hole'!AE83</f>
        <v>3.73</v>
      </c>
      <c r="S127" s="63">
        <f>'ABx data sorted by hole'!AG83</f>
        <v>2.2599999999999998</v>
      </c>
      <c r="T127" s="63">
        <f>'ABx data sorted by hole'!AJ83</f>
        <v>43.1</v>
      </c>
      <c r="U127" s="63">
        <f>'ABx data sorted by hole'!AL83</f>
        <v>1.1599999999999999</v>
      </c>
      <c r="V127" s="63">
        <f>'ABx data sorted by hole'!AR83</f>
        <v>6.71</v>
      </c>
      <c r="W127" s="63">
        <f>'ABx data sorted by hole'!AS83</f>
        <v>56.1</v>
      </c>
      <c r="X127" s="63">
        <f>'ABx data sorted by hole'!AX83</f>
        <v>13.45</v>
      </c>
      <c r="Y127" s="63">
        <f>'ABx data sorted by hole'!AZ83</f>
        <v>15.1</v>
      </c>
      <c r="Z127" s="63">
        <f>'ABx data sorted by hole'!BD83</f>
        <v>71.3</v>
      </c>
      <c r="AA127" s="63">
        <f>'ABx data sorted by hole'!BF83</f>
        <v>11.95</v>
      </c>
      <c r="AB127" s="63">
        <f>'ABx data sorted by hole'!BG83</f>
        <v>1.6</v>
      </c>
      <c r="AC127" s="63">
        <f>'ABx data sorted by hole'!BH83</f>
        <v>17.7</v>
      </c>
      <c r="AD127" s="63">
        <f>'ABx data sorted by hole'!BI83</f>
        <v>0.4</v>
      </c>
      <c r="AE127" s="63">
        <f>'ABx data sorted by hole'!BJ83</f>
        <v>1.72</v>
      </c>
      <c r="AF127" s="63">
        <f>'ABx data sorted by hole'!BM83</f>
        <v>5.01</v>
      </c>
      <c r="AG127" s="63">
        <f>'ABx data sorted by hole'!BN83</f>
        <v>0.54</v>
      </c>
      <c r="AH127" s="63">
        <f>'ABx data sorted by hole'!BP83</f>
        <v>0.98</v>
      </c>
      <c r="AI127" s="63">
        <f>'ABx data sorted by hole'!BQ83</f>
        <v>1.1399999999999999</v>
      </c>
      <c r="AJ127" s="63">
        <f>'ABx data sorted by hole'!BT83</f>
        <v>240</v>
      </c>
      <c r="AK127" s="63">
        <f>'ABx data sorted by hole'!BU83</f>
        <v>1.4</v>
      </c>
      <c r="AL127" s="63">
        <f>'ABx data sorted by hole'!BV83</f>
        <v>51</v>
      </c>
      <c r="AM127" s="63">
        <f>'ABx data sorted by hole'!BW83</f>
        <v>6.69</v>
      </c>
      <c r="AN127" s="63">
        <f>'ABx data sorted by hole'!BY83</f>
        <v>132</v>
      </c>
    </row>
    <row r="128" spans="1:40" x14ac:dyDescent="0.25">
      <c r="A128" s="11" t="s">
        <v>216</v>
      </c>
      <c r="B128" s="10" t="str">
        <f t="shared" si="10"/>
        <v>DL620</v>
      </c>
      <c r="C128" s="63" t="s">
        <v>319</v>
      </c>
      <c r="D128" s="27">
        <f t="shared" si="11"/>
        <v>3</v>
      </c>
      <c r="E128" s="13">
        <f t="shared" si="12"/>
        <v>4</v>
      </c>
      <c r="F128" s="6" t="str">
        <f t="shared" si="13"/>
        <v>RC chips Clay &amp; Rock</v>
      </c>
      <c r="G128" s="54" t="s">
        <v>227</v>
      </c>
      <c r="H128" s="54" t="s">
        <v>227</v>
      </c>
      <c r="I128" s="63">
        <f>'ABx data sorted by hole'!L84</f>
        <v>347</v>
      </c>
      <c r="J128" s="63">
        <f>'ABx data sorted by hole'!Q84</f>
        <v>92.7</v>
      </c>
      <c r="K128" s="63">
        <f>'ABx data sorted by hole'!T84</f>
        <v>8</v>
      </c>
      <c r="L128" s="63">
        <f>'ABx data sorted by hole'!U84</f>
        <v>2.42</v>
      </c>
      <c r="M128" s="63">
        <f>'ABx data sorted by hole'!W84</f>
        <v>15.75</v>
      </c>
      <c r="N128" s="63">
        <f>'ABx data sorted by hole'!X84</f>
        <v>8.94</v>
      </c>
      <c r="O128" s="63">
        <f>'ABx data sorted by hole'!Y84</f>
        <v>4.53</v>
      </c>
      <c r="P128" s="63">
        <f>'ABx data sorted by hole'!AB84</f>
        <v>25.6</v>
      </c>
      <c r="Q128" s="63">
        <f>'ABx data sorted by hole'!AC84</f>
        <v>14.65</v>
      </c>
      <c r="R128" s="63">
        <f>'ABx data sorted by hole'!AE84</f>
        <v>3.83</v>
      </c>
      <c r="S128" s="63">
        <f>'ABx data sorted by hole'!AG84</f>
        <v>3.15</v>
      </c>
      <c r="T128" s="63">
        <f>'ABx data sorted by hole'!AJ84</f>
        <v>47.4</v>
      </c>
      <c r="U128" s="63">
        <f>'ABx data sorted by hole'!AL84</f>
        <v>1.58</v>
      </c>
      <c r="V128" s="63">
        <f>'ABx data sorted by hole'!AR84</f>
        <v>7.05</v>
      </c>
      <c r="W128" s="63">
        <f>'ABx data sorted by hole'!AS84</f>
        <v>67.2</v>
      </c>
      <c r="X128" s="63">
        <f>'ABx data sorted by hole'!AX84</f>
        <v>15.65</v>
      </c>
      <c r="Y128" s="63">
        <f>'ABx data sorted by hole'!AZ84</f>
        <v>17.8</v>
      </c>
      <c r="Z128" s="63">
        <f>'ABx data sorted by hole'!BD84</f>
        <v>71.7</v>
      </c>
      <c r="AA128" s="63">
        <f>'ABx data sorted by hole'!BF84</f>
        <v>15.8</v>
      </c>
      <c r="AB128" s="63">
        <f>'ABx data sorted by hole'!BG84</f>
        <v>1.8</v>
      </c>
      <c r="AC128" s="63">
        <f>'ABx data sorted by hole'!BH84</f>
        <v>19.5</v>
      </c>
      <c r="AD128" s="63">
        <f>'ABx data sorted by hole'!BI84</f>
        <v>0.5</v>
      </c>
      <c r="AE128" s="63">
        <f>'ABx data sorted by hole'!BJ84</f>
        <v>2.2200000000000002</v>
      </c>
      <c r="AF128" s="63">
        <f>'ABx data sorted by hole'!BM84</f>
        <v>5.48</v>
      </c>
      <c r="AG128" s="63">
        <f>'ABx data sorted by hole'!BN84</f>
        <v>0.57999999999999996</v>
      </c>
      <c r="AH128" s="63">
        <f>'ABx data sorted by hole'!BP84</f>
        <v>1.4</v>
      </c>
      <c r="AI128" s="63">
        <f>'ABx data sorted by hole'!BQ84</f>
        <v>1.1499999999999999</v>
      </c>
      <c r="AJ128" s="63">
        <f>'ABx data sorted by hole'!BT84</f>
        <v>227</v>
      </c>
      <c r="AK128" s="63">
        <f>'ABx data sorted by hole'!BU84</f>
        <v>1.1000000000000001</v>
      </c>
      <c r="AL128" s="63">
        <f>'ABx data sorted by hole'!BV84</f>
        <v>62.8</v>
      </c>
      <c r="AM128" s="63">
        <f>'ABx data sorted by hole'!BW84</f>
        <v>10.4</v>
      </c>
      <c r="AN128" s="63">
        <f>'ABx data sorted by hole'!BY84</f>
        <v>144</v>
      </c>
    </row>
    <row r="129" spans="1:40" x14ac:dyDescent="0.25">
      <c r="A129" s="11" t="s">
        <v>216</v>
      </c>
      <c r="B129" s="10" t="str">
        <f t="shared" si="10"/>
        <v>DL620</v>
      </c>
      <c r="C129" s="63" t="s">
        <v>320</v>
      </c>
      <c r="D129" s="27">
        <f t="shared" si="11"/>
        <v>4</v>
      </c>
      <c r="E129" s="13">
        <f t="shared" si="12"/>
        <v>5</v>
      </c>
      <c r="F129" s="6" t="str">
        <f t="shared" si="13"/>
        <v>RC chips Clay &amp; Rock</v>
      </c>
      <c r="G129" s="54" t="s">
        <v>227</v>
      </c>
      <c r="H129" s="54" t="s">
        <v>227</v>
      </c>
      <c r="I129" s="63">
        <f>'ABx data sorted by hole'!L85</f>
        <v>172.5</v>
      </c>
      <c r="J129" s="63">
        <f>'ABx data sorted by hole'!Q85</f>
        <v>55.2</v>
      </c>
      <c r="K129" s="63">
        <f>'ABx data sorted by hole'!T85</f>
        <v>8</v>
      </c>
      <c r="L129" s="63">
        <f>'ABx data sorted by hole'!U85</f>
        <v>2.56</v>
      </c>
      <c r="M129" s="63">
        <f>'ABx data sorted by hole'!W85</f>
        <v>15.8</v>
      </c>
      <c r="N129" s="63">
        <f>'ABx data sorted by hole'!X85</f>
        <v>9.64</v>
      </c>
      <c r="O129" s="63">
        <f>'ABx data sorted by hole'!Y85</f>
        <v>4.08</v>
      </c>
      <c r="P129" s="63">
        <f>'ABx data sorted by hole'!AB85</f>
        <v>26.6</v>
      </c>
      <c r="Q129" s="63">
        <f>'ABx data sorted by hole'!AC85</f>
        <v>14.65</v>
      </c>
      <c r="R129" s="63">
        <f>'ABx data sorted by hole'!AE85</f>
        <v>4.04</v>
      </c>
      <c r="S129" s="63">
        <f>'ABx data sorted by hole'!AG85</f>
        <v>3.18</v>
      </c>
      <c r="T129" s="63">
        <f>'ABx data sorted by hole'!AJ85</f>
        <v>44.3</v>
      </c>
      <c r="U129" s="63">
        <f>'ABx data sorted by hole'!AL85</f>
        <v>1.5</v>
      </c>
      <c r="V129" s="63">
        <f>'ABx data sorted by hole'!AR85</f>
        <v>7.22</v>
      </c>
      <c r="W129" s="63">
        <f>'ABx data sorted by hole'!AS85</f>
        <v>61.6</v>
      </c>
      <c r="X129" s="63">
        <f>'ABx data sorted by hole'!AX85</f>
        <v>13.85</v>
      </c>
      <c r="Y129" s="63">
        <f>'ABx data sorted by hole'!AZ85</f>
        <v>25.1</v>
      </c>
      <c r="Z129" s="63">
        <f>'ABx data sorted by hole'!BD85</f>
        <v>70.400000000000006</v>
      </c>
      <c r="AA129" s="63">
        <f>'ABx data sorted by hole'!BF85</f>
        <v>15.65</v>
      </c>
      <c r="AB129" s="63">
        <f>'ABx data sorted by hole'!BG85</f>
        <v>1.5</v>
      </c>
      <c r="AC129" s="63">
        <f>'ABx data sorted by hole'!BH85</f>
        <v>18</v>
      </c>
      <c r="AD129" s="63">
        <f>'ABx data sorted by hole'!BI85</f>
        <v>0.4</v>
      </c>
      <c r="AE129" s="63">
        <f>'ABx data sorted by hole'!BJ85</f>
        <v>2.4500000000000002</v>
      </c>
      <c r="AF129" s="63">
        <f>'ABx data sorted by hole'!BM85</f>
        <v>5.78</v>
      </c>
      <c r="AG129" s="63">
        <f>'ABx data sorted by hole'!BN85</f>
        <v>0.56999999999999995</v>
      </c>
      <c r="AH129" s="63">
        <f>'ABx data sorted by hole'!BP85</f>
        <v>1.42</v>
      </c>
      <c r="AI129" s="63">
        <f>'ABx data sorted by hole'!BQ85</f>
        <v>1.3</v>
      </c>
      <c r="AJ129" s="63">
        <f>'ABx data sorted by hole'!BT85</f>
        <v>257</v>
      </c>
      <c r="AK129" s="63">
        <f>'ABx data sorted by hole'!BU85</f>
        <v>1.7</v>
      </c>
      <c r="AL129" s="63">
        <f>'ABx data sorted by hole'!BV85</f>
        <v>67.2</v>
      </c>
      <c r="AM129" s="63">
        <f>'ABx data sorted by hole'!BW85</f>
        <v>10.1</v>
      </c>
      <c r="AN129" s="63">
        <f>'ABx data sorted by hole'!BY85</f>
        <v>141</v>
      </c>
    </row>
    <row r="130" spans="1:40" x14ac:dyDescent="0.25">
      <c r="A130" s="11" t="s">
        <v>216</v>
      </c>
      <c r="B130" s="10" t="str">
        <f t="shared" si="10"/>
        <v>DL620</v>
      </c>
      <c r="C130" s="63" t="s">
        <v>321</v>
      </c>
      <c r="D130" s="27">
        <f t="shared" si="11"/>
        <v>5</v>
      </c>
      <c r="E130" s="13">
        <f t="shared" si="12"/>
        <v>6</v>
      </c>
      <c r="F130" s="6" t="str">
        <f t="shared" si="13"/>
        <v>RC chips Clay &amp; Rock</v>
      </c>
      <c r="G130" s="54" t="s">
        <v>227</v>
      </c>
      <c r="H130" s="54" t="s">
        <v>227</v>
      </c>
      <c r="I130" s="63">
        <f>'ABx data sorted by hole'!L86</f>
        <v>233</v>
      </c>
      <c r="J130" s="63">
        <f>'ABx data sorted by hole'!Q86</f>
        <v>43.1</v>
      </c>
      <c r="K130" s="63">
        <f>'ABx data sorted by hole'!T86</f>
        <v>11</v>
      </c>
      <c r="L130" s="63">
        <f>'ABx data sorted by hole'!U86</f>
        <v>2.4700000000000002</v>
      </c>
      <c r="M130" s="63">
        <f>'ABx data sorted by hole'!W86</f>
        <v>21.3</v>
      </c>
      <c r="N130" s="63">
        <f>'ABx data sorted by hole'!X86</f>
        <v>11.9</v>
      </c>
      <c r="O130" s="63">
        <f>'ABx data sorted by hole'!Y86</f>
        <v>6.69</v>
      </c>
      <c r="P130" s="63">
        <f>'ABx data sorted by hole'!AB86</f>
        <v>26.9</v>
      </c>
      <c r="Q130" s="63">
        <f>'ABx data sorted by hole'!AC86</f>
        <v>21.3</v>
      </c>
      <c r="R130" s="63">
        <f>'ABx data sorted by hole'!AE86</f>
        <v>3.78</v>
      </c>
      <c r="S130" s="63">
        <f>'ABx data sorted by hole'!AG86</f>
        <v>4.0999999999999996</v>
      </c>
      <c r="T130" s="63">
        <f>'ABx data sorted by hole'!AJ86</f>
        <v>80.7</v>
      </c>
      <c r="U130" s="63">
        <f>'ABx data sorted by hole'!AL86</f>
        <v>1.91</v>
      </c>
      <c r="V130" s="63">
        <f>'ABx data sorted by hole'!AR86</f>
        <v>6.66</v>
      </c>
      <c r="W130" s="63">
        <f>'ABx data sorted by hole'!AS86</f>
        <v>112</v>
      </c>
      <c r="X130" s="63">
        <f>'ABx data sorted by hole'!AX86</f>
        <v>25</v>
      </c>
      <c r="Y130" s="63">
        <f>'ABx data sorted by hole'!AZ86</f>
        <v>40.799999999999997</v>
      </c>
      <c r="Z130" s="63">
        <f>'ABx data sorted by hole'!BD86</f>
        <v>65</v>
      </c>
      <c r="AA130" s="63">
        <f>'ABx data sorted by hole'!BF86</f>
        <v>25.5</v>
      </c>
      <c r="AB130" s="63">
        <f>'ABx data sorted by hole'!BG86</f>
        <v>1.8</v>
      </c>
      <c r="AC130" s="63">
        <f>'ABx data sorted by hole'!BH86</f>
        <v>19.600000000000001</v>
      </c>
      <c r="AD130" s="63">
        <f>'ABx data sorted by hole'!BI86</f>
        <v>0.5</v>
      </c>
      <c r="AE130" s="63">
        <f>'ABx data sorted by hole'!BJ86</f>
        <v>3.12</v>
      </c>
      <c r="AF130" s="63">
        <f>'ABx data sorted by hole'!BM86</f>
        <v>5.3</v>
      </c>
      <c r="AG130" s="63">
        <f>'ABx data sorted by hole'!BN86</f>
        <v>0.56000000000000005</v>
      </c>
      <c r="AH130" s="63">
        <f>'ABx data sorted by hole'!BP86</f>
        <v>1.76</v>
      </c>
      <c r="AI130" s="63">
        <f>'ABx data sorted by hole'!BQ86</f>
        <v>1.3</v>
      </c>
      <c r="AJ130" s="63">
        <f>'ABx data sorted by hole'!BT86</f>
        <v>284</v>
      </c>
      <c r="AK130" s="63">
        <f>'ABx data sorted by hole'!BU86</f>
        <v>1.1000000000000001</v>
      </c>
      <c r="AL130" s="63">
        <f>'ABx data sorted by hole'!BV86</f>
        <v>90.8</v>
      </c>
      <c r="AM130" s="63">
        <f>'ABx data sorted by hole'!BW86</f>
        <v>12.2</v>
      </c>
      <c r="AN130" s="63">
        <f>'ABx data sorted by hole'!BY86</f>
        <v>132</v>
      </c>
    </row>
    <row r="131" spans="1:40" x14ac:dyDescent="0.25">
      <c r="A131" s="11" t="s">
        <v>216</v>
      </c>
      <c r="B131" s="10" t="str">
        <f t="shared" si="10"/>
        <v>DL620</v>
      </c>
      <c r="C131" s="63" t="s">
        <v>322</v>
      </c>
      <c r="D131" s="27">
        <f t="shared" si="11"/>
        <v>6</v>
      </c>
      <c r="E131" s="13">
        <f t="shared" si="12"/>
        <v>7</v>
      </c>
      <c r="F131" s="6" t="str">
        <f t="shared" si="13"/>
        <v>RC chips Clay &amp; Rock</v>
      </c>
      <c r="G131" s="54" t="s">
        <v>227</v>
      </c>
      <c r="H131" s="54" t="s">
        <v>227</v>
      </c>
      <c r="I131" s="63">
        <f>'ABx data sorted by hole'!L87</f>
        <v>235</v>
      </c>
      <c r="J131" s="63">
        <f>'ABx data sorted by hole'!Q87</f>
        <v>69.3</v>
      </c>
      <c r="K131" s="63">
        <f>'ABx data sorted by hole'!T87</f>
        <v>9</v>
      </c>
      <c r="L131" s="63">
        <f>'ABx data sorted by hole'!U87</f>
        <v>2.06</v>
      </c>
      <c r="M131" s="63">
        <f>'ABx data sorted by hole'!W87</f>
        <v>15.65</v>
      </c>
      <c r="N131" s="63">
        <f>'ABx data sorted by hole'!X87</f>
        <v>7.11</v>
      </c>
      <c r="O131" s="63">
        <f>'ABx data sorted by hole'!Y87</f>
        <v>5.04</v>
      </c>
      <c r="P131" s="63">
        <f>'ABx data sorted by hole'!AB87</f>
        <v>23.7</v>
      </c>
      <c r="Q131" s="63">
        <f>'ABx data sorted by hole'!AC87</f>
        <v>16.600000000000001</v>
      </c>
      <c r="R131" s="63">
        <f>'ABx data sorted by hole'!AE87</f>
        <v>3.59</v>
      </c>
      <c r="S131" s="63">
        <f>'ABx data sorted by hole'!AG87</f>
        <v>2.96</v>
      </c>
      <c r="T131" s="63">
        <f>'ABx data sorted by hole'!AJ87</f>
        <v>69.2</v>
      </c>
      <c r="U131" s="63">
        <f>'ABx data sorted by hole'!AL87</f>
        <v>1.08</v>
      </c>
      <c r="V131" s="63">
        <f>'ABx data sorted by hole'!AR87</f>
        <v>6.16</v>
      </c>
      <c r="W131" s="63">
        <f>'ABx data sorted by hole'!AS87</f>
        <v>90.1</v>
      </c>
      <c r="X131" s="63">
        <f>'ABx data sorted by hole'!AX87</f>
        <v>21</v>
      </c>
      <c r="Y131" s="63">
        <f>'ABx data sorted by hole'!AZ87</f>
        <v>32.1</v>
      </c>
      <c r="Z131" s="63">
        <f>'ABx data sorted by hole'!BD87</f>
        <v>52.8</v>
      </c>
      <c r="AA131" s="63">
        <f>'ABx data sorted by hole'!BF87</f>
        <v>19.8</v>
      </c>
      <c r="AB131" s="63">
        <f>'ABx data sorted by hole'!BG87</f>
        <v>1.3</v>
      </c>
      <c r="AC131" s="63">
        <f>'ABx data sorted by hole'!BH87</f>
        <v>78.599999999999994</v>
      </c>
      <c r="AD131" s="63">
        <f>'ABx data sorted by hole'!BI87</f>
        <v>0.4</v>
      </c>
      <c r="AE131" s="63">
        <f>'ABx data sorted by hole'!BJ87</f>
        <v>2.41</v>
      </c>
      <c r="AF131" s="63">
        <f>'ABx data sorted by hole'!BM87</f>
        <v>4.78</v>
      </c>
      <c r="AG131" s="63">
        <f>'ABx data sorted by hole'!BN87</f>
        <v>0.48</v>
      </c>
      <c r="AH131" s="63">
        <f>'ABx data sorted by hole'!BP87</f>
        <v>1.1599999999999999</v>
      </c>
      <c r="AI131" s="63">
        <f>'ABx data sorted by hole'!BQ87</f>
        <v>1.08</v>
      </c>
      <c r="AJ131" s="63">
        <f>'ABx data sorted by hole'!BT87</f>
        <v>235</v>
      </c>
      <c r="AK131" s="63">
        <f>'ABx data sorted by hole'!BU87</f>
        <v>1.9</v>
      </c>
      <c r="AL131" s="63">
        <f>'ABx data sorted by hole'!BV87</f>
        <v>66.7</v>
      </c>
      <c r="AM131" s="63">
        <f>'ABx data sorted by hole'!BW87</f>
        <v>6.77</v>
      </c>
      <c r="AN131" s="63">
        <f>'ABx data sorted by hole'!BY87</f>
        <v>126</v>
      </c>
    </row>
    <row r="132" spans="1:40" x14ac:dyDescent="0.25">
      <c r="A132" s="11" t="s">
        <v>216</v>
      </c>
      <c r="B132" s="10" t="str">
        <f t="shared" si="10"/>
        <v>DL620</v>
      </c>
      <c r="C132" s="63" t="s">
        <v>323</v>
      </c>
      <c r="D132" s="27">
        <f t="shared" si="11"/>
        <v>9</v>
      </c>
      <c r="E132" s="13">
        <f t="shared" si="12"/>
        <v>10</v>
      </c>
      <c r="F132" s="6" t="str">
        <f t="shared" si="13"/>
        <v>RC chips Clay &amp; Rock</v>
      </c>
      <c r="G132" s="54" t="s">
        <v>227</v>
      </c>
      <c r="H132" s="54" t="s">
        <v>227</v>
      </c>
      <c r="I132" s="63">
        <f>'ABx data sorted by hole'!L88</f>
        <v>205</v>
      </c>
      <c r="J132" s="63">
        <f>'ABx data sorted by hole'!Q88</f>
        <v>33.1</v>
      </c>
      <c r="K132" s="63">
        <f>'ABx data sorted by hole'!T88</f>
        <v>12</v>
      </c>
      <c r="L132" s="63">
        <f>'ABx data sorted by hole'!U88</f>
        <v>1.31</v>
      </c>
      <c r="M132" s="63">
        <f>'ABx data sorted by hole'!W88</f>
        <v>6.71</v>
      </c>
      <c r="N132" s="63">
        <f>'ABx data sorted by hole'!X88</f>
        <v>3.69</v>
      </c>
      <c r="O132" s="63">
        <f>'ABx data sorted by hole'!Y88</f>
        <v>2.2000000000000002</v>
      </c>
      <c r="P132" s="63">
        <f>'ABx data sorted by hole'!AB88</f>
        <v>19.5</v>
      </c>
      <c r="Q132" s="63">
        <f>'ABx data sorted by hole'!AC88</f>
        <v>6.9</v>
      </c>
      <c r="R132" s="63">
        <f>'ABx data sorted by hole'!AE88</f>
        <v>3.01</v>
      </c>
      <c r="S132" s="63">
        <f>'ABx data sorted by hole'!AG88</f>
        <v>1.42</v>
      </c>
      <c r="T132" s="63">
        <f>'ABx data sorted by hole'!AJ88</f>
        <v>27</v>
      </c>
      <c r="U132" s="63">
        <f>'ABx data sorted by hole'!AL88</f>
        <v>0.48</v>
      </c>
      <c r="V132" s="63">
        <f>'ABx data sorted by hole'!AR88</f>
        <v>5.44</v>
      </c>
      <c r="W132" s="63">
        <f>'ABx data sorted by hole'!AS88</f>
        <v>35.299999999999997</v>
      </c>
      <c r="X132" s="63">
        <f>'ABx data sorted by hole'!AX88</f>
        <v>7.72</v>
      </c>
      <c r="Y132" s="63">
        <f>'ABx data sorted by hole'!AZ88</f>
        <v>36.9</v>
      </c>
      <c r="Z132" s="63">
        <f>'ABx data sorted by hole'!BD88</f>
        <v>47.3</v>
      </c>
      <c r="AA132" s="63">
        <f>'ABx data sorted by hole'!BF88</f>
        <v>7.48</v>
      </c>
      <c r="AB132" s="63">
        <f>'ABx data sorted by hole'!BG88</f>
        <v>1.2</v>
      </c>
      <c r="AC132" s="63">
        <f>'ABx data sorted by hole'!BH88</f>
        <v>149</v>
      </c>
      <c r="AD132" s="63">
        <f>'ABx data sorted by hole'!BI88</f>
        <v>0.3</v>
      </c>
      <c r="AE132" s="63">
        <f>'ABx data sorted by hole'!BJ88</f>
        <v>1.1399999999999999</v>
      </c>
      <c r="AF132" s="63">
        <f>'ABx data sorted by hole'!BM88</f>
        <v>3.65</v>
      </c>
      <c r="AG132" s="63">
        <f>'ABx data sorted by hole'!BN88</f>
        <v>0.43</v>
      </c>
      <c r="AH132" s="63">
        <f>'ABx data sorted by hole'!BP88</f>
        <v>0.57999999999999996</v>
      </c>
      <c r="AI132" s="63">
        <f>'ABx data sorted by hole'!BQ88</f>
        <v>1.02</v>
      </c>
      <c r="AJ132" s="63">
        <f>'ABx data sorted by hole'!BT88</f>
        <v>239</v>
      </c>
      <c r="AK132" s="63">
        <f>'ABx data sorted by hole'!BU88</f>
        <v>4.2</v>
      </c>
      <c r="AL132" s="63">
        <f>'ABx data sorted by hole'!BV88</f>
        <v>34.5</v>
      </c>
      <c r="AM132" s="63">
        <f>'ABx data sorted by hole'!BW88</f>
        <v>3.92</v>
      </c>
      <c r="AN132" s="63">
        <f>'ABx data sorted by hole'!BY88</f>
        <v>107</v>
      </c>
    </row>
    <row r="133" spans="1:40" x14ac:dyDescent="0.25">
      <c r="A133" s="11" t="s">
        <v>216</v>
      </c>
      <c r="B133" s="10" t="str">
        <f t="shared" si="10"/>
        <v>DL621</v>
      </c>
      <c r="C133" s="63" t="s">
        <v>324</v>
      </c>
      <c r="D133" s="27">
        <f t="shared" si="11"/>
        <v>0</v>
      </c>
      <c r="E133" s="13">
        <f t="shared" si="12"/>
        <v>1</v>
      </c>
      <c r="F133" s="6" t="str">
        <f t="shared" si="13"/>
        <v>RC chips Clay &amp; Rock</v>
      </c>
      <c r="G133" s="54" t="s">
        <v>227</v>
      </c>
      <c r="H133" s="54" t="s">
        <v>227</v>
      </c>
      <c r="I133" s="63">
        <f>'ABx data sorted by hole'!L89</f>
        <v>255</v>
      </c>
      <c r="J133" s="63">
        <f>'ABx data sorted by hole'!Q89</f>
        <v>46</v>
      </c>
      <c r="K133" s="63">
        <f>'ABx data sorted by hole'!T89</f>
        <v>105</v>
      </c>
      <c r="L133" s="63">
        <f>'ABx data sorted by hole'!U89</f>
        <v>2.38</v>
      </c>
      <c r="M133" s="63">
        <f>'ABx data sorted by hole'!W89</f>
        <v>7.89</v>
      </c>
      <c r="N133" s="63">
        <f>'ABx data sorted by hole'!X89</f>
        <v>4.7300000000000004</v>
      </c>
      <c r="O133" s="63">
        <f>'ABx data sorted by hole'!Y89</f>
        <v>1.74</v>
      </c>
      <c r="P133" s="63">
        <f>'ABx data sorted by hole'!AB89</f>
        <v>23</v>
      </c>
      <c r="Q133" s="63">
        <f>'ABx data sorted by hole'!AC89</f>
        <v>8.8699999999999992</v>
      </c>
      <c r="R133" s="63">
        <f>'ABx data sorted by hole'!AE89</f>
        <v>4.33</v>
      </c>
      <c r="S133" s="63">
        <f>'ABx data sorted by hole'!AG89</f>
        <v>1.76</v>
      </c>
      <c r="T133" s="63">
        <f>'ABx data sorted by hole'!AJ89</f>
        <v>31.2</v>
      </c>
      <c r="U133" s="63">
        <f>'ABx data sorted by hole'!AL89</f>
        <v>0.7</v>
      </c>
      <c r="V133" s="63">
        <f>'ABx data sorted by hole'!AR89</f>
        <v>7.33</v>
      </c>
      <c r="W133" s="63">
        <f>'ABx data sorted by hole'!AS89</f>
        <v>31.1</v>
      </c>
      <c r="X133" s="63">
        <f>'ABx data sorted by hole'!AX89</f>
        <v>6.86</v>
      </c>
      <c r="Y133" s="63">
        <f>'ABx data sorted by hole'!AZ89</f>
        <v>56.1</v>
      </c>
      <c r="Z133" s="63">
        <f>'ABx data sorted by hole'!BD89</f>
        <v>61.6</v>
      </c>
      <c r="AA133" s="63">
        <f>'ABx data sorted by hole'!BF89</f>
        <v>7.74</v>
      </c>
      <c r="AB133" s="63">
        <f>'ABx data sorted by hole'!BG89</f>
        <v>1.6</v>
      </c>
      <c r="AC133" s="63">
        <f>'ABx data sorted by hole'!BH89</f>
        <v>43.7</v>
      </c>
      <c r="AD133" s="63">
        <f>'ABx data sorted by hole'!BI89</f>
        <v>0.4</v>
      </c>
      <c r="AE133" s="63">
        <f>'ABx data sorted by hole'!BJ89</f>
        <v>1.28</v>
      </c>
      <c r="AF133" s="63">
        <f>'ABx data sorted by hole'!BM89</f>
        <v>5.27</v>
      </c>
      <c r="AG133" s="63">
        <f>'ABx data sorted by hole'!BN89</f>
        <v>0.6</v>
      </c>
      <c r="AH133" s="63">
        <f>'ABx data sorted by hole'!BP89</f>
        <v>0.79</v>
      </c>
      <c r="AI133" s="63">
        <f>'ABx data sorted by hole'!BQ89</f>
        <v>1.46</v>
      </c>
      <c r="AJ133" s="63">
        <f>'ABx data sorted by hole'!BT89</f>
        <v>270</v>
      </c>
      <c r="AK133" s="63">
        <f>'ABx data sorted by hole'!BU89</f>
        <v>2.1</v>
      </c>
      <c r="AL133" s="63">
        <f>'ABx data sorted by hole'!BV89</f>
        <v>43.2</v>
      </c>
      <c r="AM133" s="63">
        <f>'ABx data sorted by hole'!BW89</f>
        <v>4.62</v>
      </c>
      <c r="AN133" s="63">
        <f>'ABx data sorted by hole'!BY89</f>
        <v>143</v>
      </c>
    </row>
    <row r="134" spans="1:40" x14ac:dyDescent="0.25">
      <c r="A134" s="11" t="s">
        <v>216</v>
      </c>
      <c r="B134" s="10" t="str">
        <f t="shared" si="10"/>
        <v>DL621</v>
      </c>
      <c r="C134" s="63" t="s">
        <v>325</v>
      </c>
      <c r="D134" s="27">
        <f t="shared" si="11"/>
        <v>1</v>
      </c>
      <c r="E134" s="13">
        <f t="shared" si="12"/>
        <v>2</v>
      </c>
      <c r="F134" s="6" t="str">
        <f t="shared" si="13"/>
        <v>RC chips Clay &amp; Rock</v>
      </c>
      <c r="G134" s="54" t="s">
        <v>227</v>
      </c>
      <c r="H134" s="54" t="s">
        <v>227</v>
      </c>
      <c r="I134" s="63">
        <f>'ABx data sorted by hole'!L90</f>
        <v>623</v>
      </c>
      <c r="J134" s="63">
        <f>'ABx data sorted by hole'!Q90</f>
        <v>129</v>
      </c>
      <c r="K134" s="63">
        <f>'ABx data sorted by hole'!T90</f>
        <v>23</v>
      </c>
      <c r="L134" s="63">
        <f>'ABx data sorted by hole'!U90</f>
        <v>2.67</v>
      </c>
      <c r="M134" s="63">
        <f>'ABx data sorted by hole'!W90</f>
        <v>14.85</v>
      </c>
      <c r="N134" s="63">
        <f>'ABx data sorted by hole'!X90</f>
        <v>8.5500000000000007</v>
      </c>
      <c r="O134" s="63">
        <f>'ABx data sorted by hole'!Y90</f>
        <v>4.8</v>
      </c>
      <c r="P134" s="63">
        <f>'ABx data sorted by hole'!AB90</f>
        <v>24.3</v>
      </c>
      <c r="Q134" s="63">
        <f>'ABx data sorted by hole'!AC90</f>
        <v>15.25</v>
      </c>
      <c r="R134" s="63">
        <f>'ABx data sorted by hole'!AE90</f>
        <v>4.43</v>
      </c>
      <c r="S134" s="63">
        <f>'ABx data sorted by hole'!AG90</f>
        <v>2.92</v>
      </c>
      <c r="T134" s="63">
        <f>'ABx data sorted by hole'!AJ90</f>
        <v>67.599999999999994</v>
      </c>
      <c r="U134" s="63">
        <f>'ABx data sorted by hole'!AL90</f>
        <v>1.42</v>
      </c>
      <c r="V134" s="63">
        <f>'ABx data sorted by hole'!AR90</f>
        <v>9.17</v>
      </c>
      <c r="W134" s="63">
        <f>'ABx data sorted by hole'!AS90</f>
        <v>97.4</v>
      </c>
      <c r="X134" s="63">
        <f>'ABx data sorted by hole'!AX90</f>
        <v>21.4</v>
      </c>
      <c r="Y134" s="63">
        <f>'ABx data sorted by hole'!AZ90</f>
        <v>51.7</v>
      </c>
      <c r="Z134" s="63">
        <f>'ABx data sorted by hole'!BD90</f>
        <v>66.8</v>
      </c>
      <c r="AA134" s="63">
        <f>'ABx data sorted by hole'!BF90</f>
        <v>19.45</v>
      </c>
      <c r="AB134" s="63">
        <f>'ABx data sorted by hole'!BG90</f>
        <v>2.2000000000000002</v>
      </c>
      <c r="AC134" s="63">
        <f>'ABx data sorted by hole'!BH90</f>
        <v>20.100000000000001</v>
      </c>
      <c r="AD134" s="63">
        <f>'ABx data sorted by hole'!BI90</f>
        <v>0.6</v>
      </c>
      <c r="AE134" s="63">
        <f>'ABx data sorted by hole'!BJ90</f>
        <v>2.21</v>
      </c>
      <c r="AF134" s="63">
        <f>'ABx data sorted by hole'!BM90</f>
        <v>5.62</v>
      </c>
      <c r="AG134" s="63">
        <f>'ABx data sorted by hole'!BN90</f>
        <v>0.75</v>
      </c>
      <c r="AH134" s="63">
        <f>'ABx data sorted by hole'!BP90</f>
        <v>1.26</v>
      </c>
      <c r="AI134" s="63">
        <f>'ABx data sorted by hole'!BQ90</f>
        <v>1.52</v>
      </c>
      <c r="AJ134" s="63">
        <f>'ABx data sorted by hole'!BT90</f>
        <v>342</v>
      </c>
      <c r="AK134" s="63">
        <f>'ABx data sorted by hole'!BU90</f>
        <v>1.2</v>
      </c>
      <c r="AL134" s="63">
        <f>'ABx data sorted by hole'!BV90</f>
        <v>69.2</v>
      </c>
      <c r="AM134" s="63">
        <f>'ABx data sorted by hole'!BW90</f>
        <v>8.92</v>
      </c>
      <c r="AN134" s="63">
        <f>'ABx data sorted by hole'!BY90</f>
        <v>159</v>
      </c>
    </row>
    <row r="135" spans="1:40" x14ac:dyDescent="0.25">
      <c r="A135" s="11" t="s">
        <v>216</v>
      </c>
      <c r="B135" s="10" t="str">
        <f t="shared" si="10"/>
        <v>DL621</v>
      </c>
      <c r="C135" s="63" t="s">
        <v>326</v>
      </c>
      <c r="D135" s="27">
        <f t="shared" si="11"/>
        <v>2</v>
      </c>
      <c r="E135" s="13">
        <f t="shared" si="12"/>
        <v>3</v>
      </c>
      <c r="F135" s="6" t="str">
        <f t="shared" si="13"/>
        <v>RC chips Clay &amp; Rock</v>
      </c>
      <c r="G135" s="54" t="s">
        <v>227</v>
      </c>
      <c r="H135" s="54" t="s">
        <v>227</v>
      </c>
      <c r="I135" s="63">
        <f>'ABx data sorted by hole'!L91</f>
        <v>649</v>
      </c>
      <c r="J135" s="63">
        <f>'ABx data sorted by hole'!Q91</f>
        <v>102.5</v>
      </c>
      <c r="K135" s="63">
        <f>'ABx data sorted by hole'!T91</f>
        <v>17</v>
      </c>
      <c r="L135" s="63">
        <f>'ABx data sorted by hole'!U91</f>
        <v>2.62</v>
      </c>
      <c r="M135" s="63">
        <f>'ABx data sorted by hole'!W91</f>
        <v>19.899999999999999</v>
      </c>
      <c r="N135" s="63">
        <f>'ABx data sorted by hole'!X91</f>
        <v>11.35</v>
      </c>
      <c r="O135" s="63">
        <f>'ABx data sorted by hole'!Y91</f>
        <v>5.92</v>
      </c>
      <c r="P135" s="63">
        <f>'ABx data sorted by hole'!AB91</f>
        <v>24.7</v>
      </c>
      <c r="Q135" s="63">
        <f>'ABx data sorted by hole'!AC91</f>
        <v>21</v>
      </c>
      <c r="R135" s="63">
        <f>'ABx data sorted by hole'!AE91</f>
        <v>4.37</v>
      </c>
      <c r="S135" s="63">
        <f>'ABx data sorted by hole'!AG91</f>
        <v>4.16</v>
      </c>
      <c r="T135" s="63">
        <f>'ABx data sorted by hole'!AJ91</f>
        <v>78.900000000000006</v>
      </c>
      <c r="U135" s="63">
        <f>'ABx data sorted by hole'!AL91</f>
        <v>1.93</v>
      </c>
      <c r="V135" s="63">
        <f>'ABx data sorted by hole'!AR91</f>
        <v>8.3000000000000007</v>
      </c>
      <c r="W135" s="63">
        <f>'ABx data sorted by hole'!AS91</f>
        <v>112.5</v>
      </c>
      <c r="X135" s="63">
        <f>'ABx data sorted by hole'!AX91</f>
        <v>24.9</v>
      </c>
      <c r="Y135" s="63">
        <f>'ABx data sorted by hole'!AZ91</f>
        <v>53.2</v>
      </c>
      <c r="Z135" s="63">
        <f>'ABx data sorted by hole'!BD91</f>
        <v>75.3</v>
      </c>
      <c r="AA135" s="63">
        <f>'ABx data sorted by hole'!BF91</f>
        <v>24.8</v>
      </c>
      <c r="AB135" s="63">
        <f>'ABx data sorted by hole'!BG91</f>
        <v>2.2000000000000002</v>
      </c>
      <c r="AC135" s="63">
        <f>'ABx data sorted by hole'!BH91</f>
        <v>15</v>
      </c>
      <c r="AD135" s="63">
        <f>'ABx data sorted by hole'!BI91</f>
        <v>0.6</v>
      </c>
      <c r="AE135" s="63">
        <f>'ABx data sorted by hole'!BJ91</f>
        <v>2.94</v>
      </c>
      <c r="AF135" s="63">
        <f>'ABx data sorted by hole'!BM91</f>
        <v>5.74</v>
      </c>
      <c r="AG135" s="63">
        <f>'ABx data sorted by hole'!BN91</f>
        <v>0.73</v>
      </c>
      <c r="AH135" s="63">
        <f>'ABx data sorted by hole'!BP91</f>
        <v>1.78</v>
      </c>
      <c r="AI135" s="63">
        <f>'ABx data sorted by hole'!BQ91</f>
        <v>1.42</v>
      </c>
      <c r="AJ135" s="63">
        <f>'ABx data sorted by hole'!BT91</f>
        <v>351</v>
      </c>
      <c r="AK135" s="63">
        <f>'ABx data sorted by hole'!BU91</f>
        <v>1.2</v>
      </c>
      <c r="AL135" s="63">
        <f>'ABx data sorted by hole'!BV91</f>
        <v>91</v>
      </c>
      <c r="AM135" s="63">
        <f>'ABx data sorted by hole'!BW91</f>
        <v>12</v>
      </c>
      <c r="AN135" s="63">
        <f>'ABx data sorted by hole'!BY91</f>
        <v>160</v>
      </c>
    </row>
    <row r="136" spans="1:40" x14ac:dyDescent="0.25">
      <c r="A136" s="11" t="s">
        <v>216</v>
      </c>
      <c r="B136" s="10" t="str">
        <f t="shared" si="10"/>
        <v>DL621</v>
      </c>
      <c r="C136" s="63" t="s">
        <v>327</v>
      </c>
      <c r="D136" s="27">
        <f t="shared" si="11"/>
        <v>3</v>
      </c>
      <c r="E136" s="13">
        <f t="shared" si="12"/>
        <v>4</v>
      </c>
      <c r="F136" s="6" t="str">
        <f t="shared" si="13"/>
        <v>RC chips Clay &amp; Rock</v>
      </c>
      <c r="G136" s="54" t="s">
        <v>227</v>
      </c>
      <c r="H136" s="54" t="s">
        <v>227</v>
      </c>
      <c r="I136" s="63">
        <f>'ABx data sorted by hole'!L92</f>
        <v>649</v>
      </c>
      <c r="J136" s="63">
        <f>'ABx data sorted by hole'!Q92</f>
        <v>74.7</v>
      </c>
      <c r="K136" s="63">
        <f>'ABx data sorted by hole'!T92</f>
        <v>20</v>
      </c>
      <c r="L136" s="63">
        <f>'ABx data sorted by hole'!U92</f>
        <v>2.68</v>
      </c>
      <c r="M136" s="63">
        <f>'ABx data sorted by hole'!W92</f>
        <v>19.8</v>
      </c>
      <c r="N136" s="63">
        <f>'ABx data sorted by hole'!X92</f>
        <v>11.85</v>
      </c>
      <c r="O136" s="63">
        <f>'ABx data sorted by hole'!Y92</f>
        <v>6.2</v>
      </c>
      <c r="P136" s="63">
        <f>'ABx data sorted by hole'!AB92</f>
        <v>26.3</v>
      </c>
      <c r="Q136" s="63">
        <f>'ABx data sorted by hole'!AC92</f>
        <v>21.3</v>
      </c>
      <c r="R136" s="63">
        <f>'ABx data sorted by hole'!AE92</f>
        <v>4.84</v>
      </c>
      <c r="S136" s="63">
        <f>'ABx data sorted by hole'!AG92</f>
        <v>4.07</v>
      </c>
      <c r="T136" s="63">
        <f>'ABx data sorted by hole'!AJ92</f>
        <v>77.3</v>
      </c>
      <c r="U136" s="63">
        <f>'ABx data sorted by hole'!AL92</f>
        <v>2</v>
      </c>
      <c r="V136" s="63">
        <f>'ABx data sorted by hole'!AR92</f>
        <v>9.2899999999999991</v>
      </c>
      <c r="W136" s="63">
        <f>'ABx data sorted by hole'!AS92</f>
        <v>105</v>
      </c>
      <c r="X136" s="63">
        <f>'ABx data sorted by hole'!AX92</f>
        <v>23.5</v>
      </c>
      <c r="Y136" s="63">
        <f>'ABx data sorted by hole'!AZ92</f>
        <v>64.8</v>
      </c>
      <c r="Z136" s="63">
        <f>'ABx data sorted by hole'!BD92</f>
        <v>66.599999999999994</v>
      </c>
      <c r="AA136" s="63">
        <f>'ABx data sorted by hole'!BF92</f>
        <v>25.2</v>
      </c>
      <c r="AB136" s="63">
        <f>'ABx data sorted by hole'!BG92</f>
        <v>3.1</v>
      </c>
      <c r="AC136" s="63">
        <f>'ABx data sorted by hole'!BH92</f>
        <v>15.4</v>
      </c>
      <c r="AD136" s="63">
        <f>'ABx data sorted by hole'!BI92</f>
        <v>0.6</v>
      </c>
      <c r="AE136" s="63">
        <f>'ABx data sorted by hole'!BJ92</f>
        <v>3.09</v>
      </c>
      <c r="AF136" s="63">
        <f>'ABx data sorted by hole'!BM92</f>
        <v>6.06</v>
      </c>
      <c r="AG136" s="63">
        <f>'ABx data sorted by hole'!BN92</f>
        <v>0.84</v>
      </c>
      <c r="AH136" s="63">
        <f>'ABx data sorted by hole'!BP92</f>
        <v>1.83</v>
      </c>
      <c r="AI136" s="63">
        <f>'ABx data sorted by hole'!BQ92</f>
        <v>1.54</v>
      </c>
      <c r="AJ136" s="63">
        <f>'ABx data sorted by hole'!BT92</f>
        <v>391</v>
      </c>
      <c r="AK136" s="63">
        <f>'ABx data sorted by hole'!BU92</f>
        <v>1.4</v>
      </c>
      <c r="AL136" s="63">
        <f>'ABx data sorted by hole'!BV92</f>
        <v>94.8</v>
      </c>
      <c r="AM136" s="63">
        <f>'ABx data sorted by hole'!BW92</f>
        <v>11.95</v>
      </c>
      <c r="AN136" s="63">
        <f>'ABx data sorted by hole'!BY92</f>
        <v>172</v>
      </c>
    </row>
    <row r="137" spans="1:40" x14ac:dyDescent="0.25">
      <c r="A137" s="11" t="s">
        <v>216</v>
      </c>
      <c r="B137" s="10" t="str">
        <f t="shared" si="10"/>
        <v>DL621</v>
      </c>
      <c r="C137" s="63" t="s">
        <v>328</v>
      </c>
      <c r="D137" s="27">
        <f t="shared" si="11"/>
        <v>4</v>
      </c>
      <c r="E137" s="13">
        <f t="shared" si="12"/>
        <v>5</v>
      </c>
      <c r="F137" s="6" t="str">
        <f t="shared" si="13"/>
        <v>RC chips Clay &amp; Rock</v>
      </c>
      <c r="G137" s="54" t="s">
        <v>227</v>
      </c>
      <c r="H137" s="54" t="s">
        <v>227</v>
      </c>
      <c r="I137" s="63">
        <f>'ABx data sorted by hole'!L93</f>
        <v>642</v>
      </c>
      <c r="J137" s="63">
        <f>'ABx data sorted by hole'!Q93</f>
        <v>62.1</v>
      </c>
      <c r="K137" s="63">
        <f>'ABx data sorted by hole'!T93</f>
        <v>20</v>
      </c>
      <c r="L137" s="63">
        <f>'ABx data sorted by hole'!U93</f>
        <v>2.71</v>
      </c>
      <c r="M137" s="63">
        <f>'ABx data sorted by hole'!W93</f>
        <v>19</v>
      </c>
      <c r="N137" s="63">
        <f>'ABx data sorted by hole'!X93</f>
        <v>10.6</v>
      </c>
      <c r="O137" s="63">
        <f>'ABx data sorted by hole'!Y93</f>
        <v>5.46</v>
      </c>
      <c r="P137" s="63">
        <f>'ABx data sorted by hole'!AB93</f>
        <v>24.6</v>
      </c>
      <c r="Q137" s="63">
        <f>'ABx data sorted by hole'!AC93</f>
        <v>18.399999999999999</v>
      </c>
      <c r="R137" s="63">
        <f>'ABx data sorted by hole'!AE93</f>
        <v>4.9800000000000004</v>
      </c>
      <c r="S137" s="63">
        <f>'ABx data sorted by hole'!AG93</f>
        <v>3.92</v>
      </c>
      <c r="T137" s="63">
        <f>'ABx data sorted by hole'!AJ93</f>
        <v>62.3</v>
      </c>
      <c r="U137" s="63">
        <f>'ABx data sorted by hole'!AL93</f>
        <v>1.67</v>
      </c>
      <c r="V137" s="63">
        <f>'ABx data sorted by hole'!AR93</f>
        <v>9.92</v>
      </c>
      <c r="W137" s="63">
        <f>'ABx data sorted by hole'!AS93</f>
        <v>77.7</v>
      </c>
      <c r="X137" s="63">
        <f>'ABx data sorted by hole'!AX93</f>
        <v>17.7</v>
      </c>
      <c r="Y137" s="63">
        <f>'ABx data sorted by hole'!AZ93</f>
        <v>77.8</v>
      </c>
      <c r="Z137" s="63">
        <f>'ABx data sorted by hole'!BD93</f>
        <v>60.2</v>
      </c>
      <c r="AA137" s="63">
        <f>'ABx data sorted by hole'!BF93</f>
        <v>19.7</v>
      </c>
      <c r="AB137" s="63">
        <f>'ABx data sorted by hole'!BG93</f>
        <v>2.7</v>
      </c>
      <c r="AC137" s="63">
        <f>'ABx data sorted by hole'!BH93</f>
        <v>40.700000000000003</v>
      </c>
      <c r="AD137" s="63">
        <f>'ABx data sorted by hole'!BI93</f>
        <v>0.6</v>
      </c>
      <c r="AE137" s="63">
        <f>'ABx data sorted by hole'!BJ93</f>
        <v>2.9</v>
      </c>
      <c r="AF137" s="63">
        <f>'ABx data sorted by hole'!BM93</f>
        <v>5.77</v>
      </c>
      <c r="AG137" s="63">
        <f>'ABx data sorted by hole'!BN93</f>
        <v>0.83</v>
      </c>
      <c r="AH137" s="63">
        <f>'ABx data sorted by hole'!BP93</f>
        <v>1.72</v>
      </c>
      <c r="AI137" s="63">
        <f>'ABx data sorted by hole'!BQ93</f>
        <v>1.49</v>
      </c>
      <c r="AJ137" s="63">
        <f>'ABx data sorted by hole'!BT93</f>
        <v>363</v>
      </c>
      <c r="AK137" s="63">
        <f>'ABx data sorted by hole'!BU93</f>
        <v>2.4</v>
      </c>
      <c r="AL137" s="63">
        <f>'ABx data sorted by hole'!BV93</f>
        <v>92.7</v>
      </c>
      <c r="AM137" s="63">
        <f>'ABx data sorted by hole'!BW93</f>
        <v>11.3</v>
      </c>
      <c r="AN137" s="63">
        <f>'ABx data sorted by hole'!BY93</f>
        <v>173</v>
      </c>
    </row>
    <row r="138" spans="1:40" x14ac:dyDescent="0.25">
      <c r="A138" s="11" t="s">
        <v>216</v>
      </c>
      <c r="B138" s="10" t="str">
        <f t="shared" si="10"/>
        <v>DL621</v>
      </c>
      <c r="C138" s="63" t="s">
        <v>329</v>
      </c>
      <c r="D138" s="27">
        <f t="shared" si="11"/>
        <v>5</v>
      </c>
      <c r="E138" s="13">
        <f t="shared" si="12"/>
        <v>6</v>
      </c>
      <c r="F138" s="6" t="str">
        <f t="shared" si="13"/>
        <v>RC chips Clay &amp; Rock</v>
      </c>
      <c r="G138" s="54" t="s">
        <v>227</v>
      </c>
      <c r="H138" s="54" t="s">
        <v>227</v>
      </c>
      <c r="I138" s="63">
        <f>'ABx data sorted by hole'!L94</f>
        <v>634</v>
      </c>
      <c r="J138" s="63">
        <f>'ABx data sorted by hole'!Q94</f>
        <v>60.3</v>
      </c>
      <c r="K138" s="63">
        <f>'ABx data sorted by hole'!T94</f>
        <v>21</v>
      </c>
      <c r="L138" s="63">
        <f>'ABx data sorted by hole'!U94</f>
        <v>2.8</v>
      </c>
      <c r="M138" s="63">
        <f>'ABx data sorted by hole'!W94</f>
        <v>19.8</v>
      </c>
      <c r="N138" s="63">
        <f>'ABx data sorted by hole'!X94</f>
        <v>12.1</v>
      </c>
      <c r="O138" s="63">
        <f>'ABx data sorted by hole'!Y94</f>
        <v>5.75</v>
      </c>
      <c r="P138" s="63">
        <f>'ABx data sorted by hole'!AB94</f>
        <v>24.8</v>
      </c>
      <c r="Q138" s="63">
        <f>'ABx data sorted by hole'!AC94</f>
        <v>20.2</v>
      </c>
      <c r="R138" s="63">
        <f>'ABx data sorted by hole'!AE94</f>
        <v>5.39</v>
      </c>
      <c r="S138" s="63">
        <f>'ABx data sorted by hole'!AG94</f>
        <v>3.8</v>
      </c>
      <c r="T138" s="63">
        <f>'ABx data sorted by hole'!AJ94</f>
        <v>74.8</v>
      </c>
      <c r="U138" s="63">
        <f>'ABx data sorted by hole'!AL94</f>
        <v>1.84</v>
      </c>
      <c r="V138" s="63">
        <f>'ABx data sorted by hole'!AR94</f>
        <v>9.68</v>
      </c>
      <c r="W138" s="63">
        <f>'ABx data sorted by hole'!AS94</f>
        <v>100.5</v>
      </c>
      <c r="X138" s="63">
        <f>'ABx data sorted by hole'!AX94</f>
        <v>22.7</v>
      </c>
      <c r="Y138" s="63">
        <f>'ABx data sorted by hole'!AZ94</f>
        <v>72.099999999999994</v>
      </c>
      <c r="Z138" s="63">
        <f>'ABx data sorted by hole'!BD94</f>
        <v>61.3</v>
      </c>
      <c r="AA138" s="63">
        <f>'ABx data sorted by hole'!BF94</f>
        <v>22.9</v>
      </c>
      <c r="AB138" s="63">
        <f>'ABx data sorted by hole'!BG94</f>
        <v>2.2000000000000002</v>
      </c>
      <c r="AC138" s="63">
        <f>'ABx data sorted by hole'!BH94</f>
        <v>24.1</v>
      </c>
      <c r="AD138" s="63">
        <f>'ABx data sorted by hole'!BI94</f>
        <v>0.6</v>
      </c>
      <c r="AE138" s="63">
        <f>'ABx data sorted by hole'!BJ94</f>
        <v>2.95</v>
      </c>
      <c r="AF138" s="63">
        <f>'ABx data sorted by hole'!BM94</f>
        <v>5.99</v>
      </c>
      <c r="AG138" s="63">
        <f>'ABx data sorted by hole'!BN94</f>
        <v>0.82</v>
      </c>
      <c r="AH138" s="63">
        <f>'ABx data sorted by hole'!BP94</f>
        <v>1.74</v>
      </c>
      <c r="AI138" s="63">
        <f>'ABx data sorted by hole'!BQ94</f>
        <v>1.68</v>
      </c>
      <c r="AJ138" s="63">
        <f>'ABx data sorted by hole'!BT94</f>
        <v>373</v>
      </c>
      <c r="AK138" s="63">
        <f>'ABx data sorted by hole'!BU94</f>
        <v>1.2</v>
      </c>
      <c r="AL138" s="63">
        <f>'ABx data sorted by hole'!BV94</f>
        <v>95.2</v>
      </c>
      <c r="AM138" s="63">
        <f>'ABx data sorted by hole'!BW94</f>
        <v>11.05</v>
      </c>
      <c r="AN138" s="63">
        <f>'ABx data sorted by hole'!BY94</f>
        <v>182</v>
      </c>
    </row>
    <row r="139" spans="1:40" x14ac:dyDescent="0.25">
      <c r="A139" s="11" t="s">
        <v>216</v>
      </c>
      <c r="B139" s="10" t="str">
        <f t="shared" si="10"/>
        <v>DL621</v>
      </c>
      <c r="C139" s="63" t="s">
        <v>330</v>
      </c>
      <c r="D139" s="27">
        <f t="shared" si="11"/>
        <v>6</v>
      </c>
      <c r="E139" s="13">
        <f t="shared" si="12"/>
        <v>7</v>
      </c>
      <c r="F139" s="6" t="str">
        <f t="shared" si="13"/>
        <v>RC chips Clay &amp; Rock</v>
      </c>
      <c r="G139" s="54" t="s">
        <v>227</v>
      </c>
      <c r="H139" s="54" t="s">
        <v>227</v>
      </c>
      <c r="I139" s="63">
        <f>'ABx data sorted by hole'!L95</f>
        <v>536</v>
      </c>
      <c r="J139" s="63">
        <f>'ABx data sorted by hole'!Q95</f>
        <v>54.3</v>
      </c>
      <c r="K139" s="63">
        <f>'ABx data sorted by hole'!T95</f>
        <v>29</v>
      </c>
      <c r="L139" s="63">
        <f>'ABx data sorted by hole'!U95</f>
        <v>3.03</v>
      </c>
      <c r="M139" s="63">
        <f>'ABx data sorted by hole'!W95</f>
        <v>17.45</v>
      </c>
      <c r="N139" s="63">
        <f>'ABx data sorted by hole'!X95</f>
        <v>9.66</v>
      </c>
      <c r="O139" s="63">
        <f>'ABx data sorted by hole'!Y95</f>
        <v>4.71</v>
      </c>
      <c r="P139" s="63">
        <f>'ABx data sorted by hole'!AB95</f>
        <v>26.4</v>
      </c>
      <c r="Q139" s="63">
        <f>'ABx data sorted by hole'!AC95</f>
        <v>16.649999999999999</v>
      </c>
      <c r="R139" s="63">
        <f>'ABx data sorted by hole'!AE95</f>
        <v>4.79</v>
      </c>
      <c r="S139" s="63">
        <f>'ABx data sorted by hole'!AG95</f>
        <v>3.29</v>
      </c>
      <c r="T139" s="63">
        <f>'ABx data sorted by hole'!AJ95</f>
        <v>63</v>
      </c>
      <c r="U139" s="63">
        <f>'ABx data sorted by hole'!AL95</f>
        <v>1.46</v>
      </c>
      <c r="V139" s="63">
        <f>'ABx data sorted by hole'!AR95</f>
        <v>8.69</v>
      </c>
      <c r="W139" s="63">
        <f>'ABx data sorted by hole'!AS95</f>
        <v>80.099999999999994</v>
      </c>
      <c r="X139" s="63">
        <f>'ABx data sorted by hole'!AX95</f>
        <v>18.45</v>
      </c>
      <c r="Y139" s="63">
        <f>'ABx data sorted by hole'!AZ95</f>
        <v>64.400000000000006</v>
      </c>
      <c r="Z139" s="63">
        <f>'ABx data sorted by hole'!BD95</f>
        <v>65</v>
      </c>
      <c r="AA139" s="63">
        <f>'ABx data sorted by hole'!BF95</f>
        <v>18.5</v>
      </c>
      <c r="AB139" s="63">
        <f>'ABx data sorted by hole'!BG95</f>
        <v>1.9</v>
      </c>
      <c r="AC139" s="63">
        <f>'ABx data sorted by hole'!BH95</f>
        <v>42.5</v>
      </c>
      <c r="AD139" s="63">
        <f>'ABx data sorted by hole'!BI95</f>
        <v>0.6</v>
      </c>
      <c r="AE139" s="63">
        <f>'ABx data sorted by hole'!BJ95</f>
        <v>2.65</v>
      </c>
      <c r="AF139" s="63">
        <f>'ABx data sorted by hole'!BM95</f>
        <v>6.18</v>
      </c>
      <c r="AG139" s="63">
        <f>'ABx data sorted by hole'!BN95</f>
        <v>0.71</v>
      </c>
      <c r="AH139" s="63">
        <f>'ABx data sorted by hole'!BP95</f>
        <v>1.41</v>
      </c>
      <c r="AI139" s="63">
        <f>'ABx data sorted by hole'!BQ95</f>
        <v>1.67</v>
      </c>
      <c r="AJ139" s="63">
        <f>'ABx data sorted by hole'!BT95</f>
        <v>363</v>
      </c>
      <c r="AK139" s="63">
        <f>'ABx data sorted by hole'!BU95</f>
        <v>2.2999999999999998</v>
      </c>
      <c r="AL139" s="63">
        <f>'ABx data sorted by hole'!BV95</f>
        <v>82.8</v>
      </c>
      <c r="AM139" s="63">
        <f>'ABx data sorted by hole'!BW95</f>
        <v>10.199999999999999</v>
      </c>
      <c r="AN139" s="63">
        <f>'ABx data sorted by hole'!BY95</f>
        <v>179</v>
      </c>
    </row>
    <row r="140" spans="1:40" x14ac:dyDescent="0.25">
      <c r="A140" s="11" t="s">
        <v>216</v>
      </c>
      <c r="B140" s="10" t="str">
        <f t="shared" si="10"/>
        <v>DL621</v>
      </c>
      <c r="C140" s="63" t="s">
        <v>331</v>
      </c>
      <c r="D140" s="27">
        <f t="shared" si="11"/>
        <v>7</v>
      </c>
      <c r="E140" s="13">
        <f t="shared" si="12"/>
        <v>8</v>
      </c>
      <c r="F140" s="6" t="str">
        <f t="shared" si="13"/>
        <v>RC chips Clay &amp; Rock</v>
      </c>
      <c r="G140" s="54" t="s">
        <v>227</v>
      </c>
      <c r="H140" s="54" t="s">
        <v>227</v>
      </c>
      <c r="I140" s="63">
        <f>'ABx data sorted by hole'!L96</f>
        <v>564</v>
      </c>
      <c r="J140" s="63">
        <f>'ABx data sorted by hole'!Q96</f>
        <v>52.7</v>
      </c>
      <c r="K140" s="63">
        <f>'ABx data sorted by hole'!T96</f>
        <v>23</v>
      </c>
      <c r="L140" s="63">
        <f>'ABx data sorted by hole'!U96</f>
        <v>2.72</v>
      </c>
      <c r="M140" s="63">
        <f>'ABx data sorted by hole'!W96</f>
        <v>17.45</v>
      </c>
      <c r="N140" s="63">
        <f>'ABx data sorted by hole'!X96</f>
        <v>10.6</v>
      </c>
      <c r="O140" s="63">
        <f>'ABx data sorted by hole'!Y96</f>
        <v>4.17</v>
      </c>
      <c r="P140" s="63">
        <f>'ABx data sorted by hole'!AB96</f>
        <v>24.9</v>
      </c>
      <c r="Q140" s="63">
        <f>'ABx data sorted by hole'!AC96</f>
        <v>16.149999999999999</v>
      </c>
      <c r="R140" s="63">
        <f>'ABx data sorted by hole'!AE96</f>
        <v>4.93</v>
      </c>
      <c r="S140" s="63">
        <f>'ABx data sorted by hole'!AG96</f>
        <v>3.28</v>
      </c>
      <c r="T140" s="63">
        <f>'ABx data sorted by hole'!AJ96</f>
        <v>50.1</v>
      </c>
      <c r="U140" s="63">
        <f>'ABx data sorted by hole'!AL96</f>
        <v>1.3</v>
      </c>
      <c r="V140" s="63">
        <f>'ABx data sorted by hole'!AR96</f>
        <v>8.93</v>
      </c>
      <c r="W140" s="63">
        <f>'ABx data sorted by hole'!AS96</f>
        <v>61</v>
      </c>
      <c r="X140" s="63">
        <f>'ABx data sorted by hole'!AX96</f>
        <v>14.45</v>
      </c>
      <c r="Y140" s="63">
        <f>'ABx data sorted by hole'!AZ96</f>
        <v>65.400000000000006</v>
      </c>
      <c r="Z140" s="63">
        <f>'ABx data sorted by hole'!BD96</f>
        <v>72.7</v>
      </c>
      <c r="AA140" s="63">
        <f>'ABx data sorted by hole'!BF96</f>
        <v>13.7</v>
      </c>
      <c r="AB140" s="63">
        <f>'ABx data sorted by hole'!BG96</f>
        <v>2</v>
      </c>
      <c r="AC140" s="63">
        <f>'ABx data sorted by hole'!BH96</f>
        <v>30.9</v>
      </c>
      <c r="AD140" s="63">
        <f>'ABx data sorted by hole'!BI96</f>
        <v>0.6</v>
      </c>
      <c r="AE140" s="63">
        <f>'ABx data sorted by hole'!BJ96</f>
        <v>2.7</v>
      </c>
      <c r="AF140" s="63">
        <f>'ABx data sorted by hole'!BM96</f>
        <v>6.5</v>
      </c>
      <c r="AG140" s="63">
        <f>'ABx data sorted by hole'!BN96</f>
        <v>0.73</v>
      </c>
      <c r="AH140" s="63">
        <f>'ABx data sorted by hole'!BP96</f>
        <v>1.6</v>
      </c>
      <c r="AI140" s="63">
        <f>'ABx data sorted by hole'!BQ96</f>
        <v>1.7</v>
      </c>
      <c r="AJ140" s="63">
        <f>'ABx data sorted by hole'!BT96</f>
        <v>370</v>
      </c>
      <c r="AK140" s="63">
        <f>'ABx data sorted by hole'!BU96</f>
        <v>2</v>
      </c>
      <c r="AL140" s="63">
        <f>'ABx data sorted by hole'!BV96</f>
        <v>81.2</v>
      </c>
      <c r="AM140" s="63">
        <f>'ABx data sorted by hole'!BW96</f>
        <v>9.8699999999999992</v>
      </c>
      <c r="AN140" s="63">
        <f>'ABx data sorted by hole'!BY96</f>
        <v>180</v>
      </c>
    </row>
    <row r="141" spans="1:40" x14ac:dyDescent="0.25">
      <c r="A141" s="11" t="s">
        <v>216</v>
      </c>
      <c r="B141" s="10" t="str">
        <f t="shared" si="10"/>
        <v>DL621</v>
      </c>
      <c r="C141" s="63" t="s">
        <v>332</v>
      </c>
      <c r="D141" s="27">
        <f t="shared" si="11"/>
        <v>8</v>
      </c>
      <c r="E141" s="13">
        <f t="shared" si="12"/>
        <v>9</v>
      </c>
      <c r="F141" s="6" t="str">
        <f t="shared" si="13"/>
        <v>RC chips Clay &amp; Rock</v>
      </c>
      <c r="G141" s="54" t="s">
        <v>227</v>
      </c>
      <c r="H141" s="54" t="s">
        <v>227</v>
      </c>
      <c r="I141" s="63">
        <f>'ABx data sorted by hole'!L97</f>
        <v>393</v>
      </c>
      <c r="J141" s="63">
        <f>'ABx data sorted by hole'!Q97</f>
        <v>54.2</v>
      </c>
      <c r="K141" s="63">
        <f>'ABx data sorted by hole'!T97</f>
        <v>18</v>
      </c>
      <c r="L141" s="63">
        <f>'ABx data sorted by hole'!U97</f>
        <v>2.6</v>
      </c>
      <c r="M141" s="63">
        <f>'ABx data sorted by hole'!W97</f>
        <v>13.7</v>
      </c>
      <c r="N141" s="63">
        <f>'ABx data sorted by hole'!X97</f>
        <v>8.09</v>
      </c>
      <c r="O141" s="63">
        <f>'ABx data sorted by hole'!Y97</f>
        <v>2.85</v>
      </c>
      <c r="P141" s="63">
        <f>'ABx data sorted by hole'!AB97</f>
        <v>22.8</v>
      </c>
      <c r="Q141" s="63">
        <f>'ABx data sorted by hole'!AC97</f>
        <v>12.25</v>
      </c>
      <c r="R141" s="63">
        <f>'ABx data sorted by hole'!AE97</f>
        <v>4.29</v>
      </c>
      <c r="S141" s="63">
        <f>'ABx data sorted by hole'!AG97</f>
        <v>2.6</v>
      </c>
      <c r="T141" s="63">
        <f>'ABx data sorted by hole'!AJ97</f>
        <v>34.200000000000003</v>
      </c>
      <c r="U141" s="63">
        <f>'ABx data sorted by hole'!AL97</f>
        <v>0.94</v>
      </c>
      <c r="V141" s="63">
        <f>'ABx data sorted by hole'!AR97</f>
        <v>8.36</v>
      </c>
      <c r="W141" s="63">
        <f>'ABx data sorted by hole'!AS97</f>
        <v>40.799999999999997</v>
      </c>
      <c r="X141" s="63">
        <f>'ABx data sorted by hole'!AX97</f>
        <v>9.48</v>
      </c>
      <c r="Y141" s="63">
        <f>'ABx data sorted by hole'!AZ97</f>
        <v>62.7</v>
      </c>
      <c r="Z141" s="63">
        <f>'ABx data sorted by hole'!BD97</f>
        <v>65.5</v>
      </c>
      <c r="AA141" s="63">
        <f>'ABx data sorted by hole'!BF97</f>
        <v>10.3</v>
      </c>
      <c r="AB141" s="63">
        <f>'ABx data sorted by hole'!BG97</f>
        <v>1.9</v>
      </c>
      <c r="AC141" s="63">
        <f>'ABx data sorted by hole'!BH97</f>
        <v>63.1</v>
      </c>
      <c r="AD141" s="63">
        <f>'ABx data sorted by hole'!BI97</f>
        <v>0.5</v>
      </c>
      <c r="AE141" s="63">
        <f>'ABx data sorted by hole'!BJ97</f>
        <v>1.89</v>
      </c>
      <c r="AF141" s="63">
        <f>'ABx data sorted by hole'!BM97</f>
        <v>5.59</v>
      </c>
      <c r="AG141" s="63">
        <f>'ABx data sorted by hole'!BN97</f>
        <v>0.72</v>
      </c>
      <c r="AH141" s="63">
        <f>'ABx data sorted by hole'!BP97</f>
        <v>1.1399999999999999</v>
      </c>
      <c r="AI141" s="63">
        <f>'ABx data sorted by hole'!BQ97</f>
        <v>1.49</v>
      </c>
      <c r="AJ141" s="63">
        <f>'ABx data sorted by hole'!BT97</f>
        <v>374</v>
      </c>
      <c r="AK141" s="63">
        <f>'ABx data sorted by hole'!BU97</f>
        <v>2</v>
      </c>
      <c r="AL141" s="63">
        <f>'ABx data sorted by hole'!BV97</f>
        <v>69.3</v>
      </c>
      <c r="AM141" s="63">
        <f>'ABx data sorted by hole'!BW97</f>
        <v>7.28</v>
      </c>
      <c r="AN141" s="63">
        <f>'ABx data sorted by hole'!BY97</f>
        <v>164</v>
      </c>
    </row>
    <row r="142" spans="1:40" x14ac:dyDescent="0.25">
      <c r="A142" s="11" t="s">
        <v>216</v>
      </c>
      <c r="B142" s="10" t="str">
        <f t="shared" si="10"/>
        <v>DL622</v>
      </c>
      <c r="C142" s="63" t="s">
        <v>333</v>
      </c>
      <c r="D142" s="27">
        <f t="shared" si="11"/>
        <v>0</v>
      </c>
      <c r="E142" s="13">
        <f t="shared" si="12"/>
        <v>1</v>
      </c>
      <c r="F142" s="6" t="str">
        <f t="shared" si="13"/>
        <v>RC chips Clay &amp; Rock</v>
      </c>
      <c r="G142" s="54" t="s">
        <v>227</v>
      </c>
      <c r="H142" s="54" t="s">
        <v>227</v>
      </c>
      <c r="I142" s="63">
        <f>'ABx data sorted by hole'!L98</f>
        <v>155</v>
      </c>
      <c r="J142" s="63">
        <f>'ABx data sorted by hole'!Q98</f>
        <v>45.7</v>
      </c>
      <c r="K142" s="63">
        <f>'ABx data sorted by hole'!T98</f>
        <v>91</v>
      </c>
      <c r="L142" s="63">
        <f>'ABx data sorted by hole'!U98</f>
        <v>2.1800000000000002</v>
      </c>
      <c r="M142" s="63">
        <f>'ABx data sorted by hole'!W98</f>
        <v>10.6</v>
      </c>
      <c r="N142" s="63">
        <f>'ABx data sorted by hole'!X98</f>
        <v>5.69</v>
      </c>
      <c r="O142" s="63">
        <f>'ABx data sorted by hole'!Y98</f>
        <v>3.45</v>
      </c>
      <c r="P142" s="63">
        <f>'ABx data sorted by hole'!AB98</f>
        <v>27.8</v>
      </c>
      <c r="Q142" s="63">
        <f>'ABx data sorted by hole'!AC98</f>
        <v>12.1</v>
      </c>
      <c r="R142" s="63">
        <f>'ABx data sorted by hole'!AE98</f>
        <v>4.45</v>
      </c>
      <c r="S142" s="63">
        <f>'ABx data sorted by hole'!AG98</f>
        <v>2.06</v>
      </c>
      <c r="T142" s="63">
        <f>'ABx data sorted by hole'!AJ98</f>
        <v>49.4</v>
      </c>
      <c r="U142" s="63">
        <f>'ABx data sorted by hole'!AL98</f>
        <v>0.64</v>
      </c>
      <c r="V142" s="63">
        <f>'ABx data sorted by hole'!AR98</f>
        <v>8.41</v>
      </c>
      <c r="W142" s="63">
        <f>'ABx data sorted by hole'!AS98</f>
        <v>61.1</v>
      </c>
      <c r="X142" s="63">
        <f>'ABx data sorted by hole'!AX98</f>
        <v>14.2</v>
      </c>
      <c r="Y142" s="63">
        <f>'ABx data sorted by hole'!AZ98</f>
        <v>25.7</v>
      </c>
      <c r="Z142" s="63">
        <f>'ABx data sorted by hole'!BD98</f>
        <v>62.2</v>
      </c>
      <c r="AA142" s="63">
        <f>'ABx data sorted by hole'!BF98</f>
        <v>12.65</v>
      </c>
      <c r="AB142" s="63">
        <f>'ABx data sorted by hole'!BG98</f>
        <v>1.4</v>
      </c>
      <c r="AC142" s="63">
        <f>'ABx data sorted by hole'!BH98</f>
        <v>32.6</v>
      </c>
      <c r="AD142" s="63">
        <f>'ABx data sorted by hole'!BI98</f>
        <v>0.6</v>
      </c>
      <c r="AE142" s="63">
        <f>'ABx data sorted by hole'!BJ98</f>
        <v>1.75</v>
      </c>
      <c r="AF142" s="63">
        <f>'ABx data sorted by hole'!BM98</f>
        <v>7.1</v>
      </c>
      <c r="AG142" s="63">
        <f>'ABx data sorted by hole'!BN98</f>
        <v>0.66</v>
      </c>
      <c r="AH142" s="63">
        <f>'ABx data sorted by hole'!BP98</f>
        <v>0.75</v>
      </c>
      <c r="AI142" s="63">
        <f>'ABx data sorted by hole'!BQ98</f>
        <v>1.64</v>
      </c>
      <c r="AJ142" s="63">
        <f>'ABx data sorted by hole'!BT98</f>
        <v>389</v>
      </c>
      <c r="AK142" s="63">
        <f>'ABx data sorted by hole'!BU98</f>
        <v>1.7</v>
      </c>
      <c r="AL142" s="63">
        <f>'ABx data sorted by hole'!BV98</f>
        <v>50</v>
      </c>
      <c r="AM142" s="63">
        <f>'ABx data sorted by hole'!BW98</f>
        <v>5.09</v>
      </c>
      <c r="AN142" s="63">
        <f>'ABx data sorted by hole'!BY98</f>
        <v>171</v>
      </c>
    </row>
    <row r="143" spans="1:40" x14ac:dyDescent="0.25">
      <c r="A143" s="11" t="s">
        <v>216</v>
      </c>
      <c r="B143" s="10" t="str">
        <f t="shared" si="10"/>
        <v>DL622</v>
      </c>
      <c r="C143" s="63" t="s">
        <v>334</v>
      </c>
      <c r="D143" s="27">
        <f t="shared" si="11"/>
        <v>1</v>
      </c>
      <c r="E143" s="13">
        <f t="shared" si="12"/>
        <v>2</v>
      </c>
      <c r="F143" s="6" t="str">
        <f t="shared" si="13"/>
        <v>RC chips Clay &amp; Rock</v>
      </c>
      <c r="G143" s="54" t="s">
        <v>227</v>
      </c>
      <c r="H143" s="54" t="s">
        <v>227</v>
      </c>
      <c r="I143" s="63">
        <f>'ABx data sorted by hole'!L99</f>
        <v>201</v>
      </c>
      <c r="J143" s="63">
        <f>'ABx data sorted by hole'!Q99</f>
        <v>23.4</v>
      </c>
      <c r="K143" s="63">
        <f>'ABx data sorted by hole'!T99</f>
        <v>95</v>
      </c>
      <c r="L143" s="63">
        <f>'ABx data sorted by hole'!U99</f>
        <v>2.96</v>
      </c>
      <c r="M143" s="63">
        <f>'ABx data sorted by hole'!W99</f>
        <v>3.59</v>
      </c>
      <c r="N143" s="63">
        <f>'ABx data sorted by hole'!X99</f>
        <v>2.27</v>
      </c>
      <c r="O143" s="63">
        <f>'ABx data sorted by hole'!Y99</f>
        <v>1.1399999999999999</v>
      </c>
      <c r="P143" s="63">
        <f>'ABx data sorted by hole'!AB99</f>
        <v>27.2</v>
      </c>
      <c r="Q143" s="63">
        <f>'ABx data sorted by hole'!AC99</f>
        <v>4.01</v>
      </c>
      <c r="R143" s="63">
        <f>'ABx data sorted by hole'!AE99</f>
        <v>6.44</v>
      </c>
      <c r="S143" s="63">
        <f>'ABx data sorted by hole'!AG99</f>
        <v>0.76</v>
      </c>
      <c r="T143" s="63">
        <f>'ABx data sorted by hole'!AJ99</f>
        <v>17.100000000000001</v>
      </c>
      <c r="U143" s="63">
        <f>'ABx data sorted by hole'!AL99</f>
        <v>0.26</v>
      </c>
      <c r="V143" s="63">
        <f>'ABx data sorted by hole'!AR99</f>
        <v>11.15</v>
      </c>
      <c r="W143" s="63">
        <f>'ABx data sorted by hole'!AS99</f>
        <v>19.2</v>
      </c>
      <c r="X143" s="63">
        <f>'ABx data sorted by hole'!AX99</f>
        <v>4.2699999999999996</v>
      </c>
      <c r="Y143" s="63">
        <f>'ABx data sorted by hole'!AZ99</f>
        <v>27.4</v>
      </c>
      <c r="Z143" s="63">
        <f>'ABx data sorted by hole'!BD99</f>
        <v>56.3</v>
      </c>
      <c r="AA143" s="63">
        <f>'ABx data sorted by hole'!BF99</f>
        <v>4.07</v>
      </c>
      <c r="AB143" s="63">
        <f>'ABx data sorted by hole'!BG99</f>
        <v>2.1</v>
      </c>
      <c r="AC143" s="63">
        <f>'ABx data sorted by hole'!BH99</f>
        <v>14.4</v>
      </c>
      <c r="AD143" s="63">
        <f>'ABx data sorted by hole'!BI99</f>
        <v>0.8</v>
      </c>
      <c r="AE143" s="63">
        <f>'ABx data sorted by hole'!BJ99</f>
        <v>0.63</v>
      </c>
      <c r="AF143" s="63">
        <f>'ABx data sorted by hole'!BM99</f>
        <v>7.46</v>
      </c>
      <c r="AG143" s="63">
        <f>'ABx data sorted by hole'!BN99</f>
        <v>0.87</v>
      </c>
      <c r="AH143" s="63">
        <f>'ABx data sorted by hole'!BP99</f>
        <v>0.33</v>
      </c>
      <c r="AI143" s="63">
        <f>'ABx data sorted by hole'!BQ99</f>
        <v>1.75</v>
      </c>
      <c r="AJ143" s="63">
        <f>'ABx data sorted by hole'!BT99</f>
        <v>428</v>
      </c>
      <c r="AK143" s="63">
        <f>'ABx data sorted by hole'!BU99</f>
        <v>2.1</v>
      </c>
      <c r="AL143" s="63">
        <f>'ABx data sorted by hole'!BV99</f>
        <v>20.8</v>
      </c>
      <c r="AM143" s="63">
        <f>'ABx data sorted by hole'!BW99</f>
        <v>1.7</v>
      </c>
      <c r="AN143" s="63">
        <f>'ABx data sorted by hole'!BY99</f>
        <v>254</v>
      </c>
    </row>
    <row r="144" spans="1:40" x14ac:dyDescent="0.25">
      <c r="A144" s="11" t="s">
        <v>216</v>
      </c>
      <c r="B144" s="10" t="str">
        <f t="shared" si="10"/>
        <v>DL622</v>
      </c>
      <c r="C144" s="63" t="s">
        <v>335</v>
      </c>
      <c r="D144" s="27">
        <f t="shared" si="11"/>
        <v>2</v>
      </c>
      <c r="E144" s="13">
        <f t="shared" si="12"/>
        <v>3</v>
      </c>
      <c r="F144" s="6" t="str">
        <f t="shared" si="13"/>
        <v>RC chips Clay &amp; Rock</v>
      </c>
      <c r="G144" s="54" t="s">
        <v>227</v>
      </c>
      <c r="H144" s="54" t="s">
        <v>227</v>
      </c>
      <c r="I144" s="63">
        <f>'ABx data sorted by hole'!L100</f>
        <v>201</v>
      </c>
      <c r="J144" s="63">
        <f>'ABx data sorted by hole'!Q100</f>
        <v>23.8</v>
      </c>
      <c r="K144" s="63">
        <f>'ABx data sorted by hole'!T100</f>
        <v>32</v>
      </c>
      <c r="L144" s="63">
        <f>'ABx data sorted by hole'!U100</f>
        <v>3.88</v>
      </c>
      <c r="M144" s="63">
        <f>'ABx data sorted by hole'!W100</f>
        <v>3.96</v>
      </c>
      <c r="N144" s="63">
        <f>'ABx data sorted by hole'!X100</f>
        <v>2.6</v>
      </c>
      <c r="O144" s="63">
        <f>'ABx data sorted by hole'!Y100</f>
        <v>0.95</v>
      </c>
      <c r="P144" s="63">
        <f>'ABx data sorted by hole'!AB100</f>
        <v>27.6</v>
      </c>
      <c r="Q144" s="63">
        <f>'ABx data sorted by hole'!AC100</f>
        <v>3.96</v>
      </c>
      <c r="R144" s="63">
        <f>'ABx data sorted by hole'!AE100</f>
        <v>3.96</v>
      </c>
      <c r="S144" s="63">
        <f>'ABx data sorted by hole'!AG100</f>
        <v>0.82</v>
      </c>
      <c r="T144" s="63">
        <f>'ABx data sorted by hole'!AJ100</f>
        <v>17.399999999999999</v>
      </c>
      <c r="U144" s="63">
        <f>'ABx data sorted by hole'!AL100</f>
        <v>0.31</v>
      </c>
      <c r="V144" s="63">
        <f>'ABx data sorted by hole'!AR100</f>
        <v>7.32</v>
      </c>
      <c r="W144" s="63">
        <f>'ABx data sorted by hole'!AS100</f>
        <v>14.7</v>
      </c>
      <c r="X144" s="63">
        <f>'ABx data sorted by hole'!AX100</f>
        <v>3.35</v>
      </c>
      <c r="Y144" s="63">
        <f>'ABx data sorted by hole'!AZ100</f>
        <v>36</v>
      </c>
      <c r="Z144" s="63">
        <f>'ABx data sorted by hole'!BD100</f>
        <v>64.5</v>
      </c>
      <c r="AA144" s="63">
        <f>'ABx data sorted by hole'!BF100</f>
        <v>3.14</v>
      </c>
      <c r="AB144" s="63">
        <f>'ABx data sorted by hole'!BG100</f>
        <v>1.9</v>
      </c>
      <c r="AC144" s="63">
        <f>'ABx data sorted by hole'!BH100</f>
        <v>11.6</v>
      </c>
      <c r="AD144" s="63">
        <f>'ABx data sorted by hole'!BI100</f>
        <v>0.4</v>
      </c>
      <c r="AE144" s="63">
        <f>'ABx data sorted by hole'!BJ100</f>
        <v>0.49</v>
      </c>
      <c r="AF144" s="63">
        <f>'ABx data sorted by hole'!BM100</f>
        <v>5.65</v>
      </c>
      <c r="AG144" s="63">
        <f>'ABx data sorted by hole'!BN100</f>
        <v>0.59</v>
      </c>
      <c r="AH144" s="63">
        <f>'ABx data sorted by hole'!BP100</f>
        <v>0.4</v>
      </c>
      <c r="AI144" s="63">
        <f>'ABx data sorted by hole'!BQ100</f>
        <v>1.27</v>
      </c>
      <c r="AJ144" s="63">
        <f>'ABx data sorted by hole'!BT100</f>
        <v>339</v>
      </c>
      <c r="AK144" s="63">
        <f>'ABx data sorted by hole'!BU100</f>
        <v>1.2</v>
      </c>
      <c r="AL144" s="63">
        <f>'ABx data sorted by hole'!BV100</f>
        <v>26</v>
      </c>
      <c r="AM144" s="63">
        <f>'ABx data sorted by hole'!BW100</f>
        <v>2.27</v>
      </c>
      <c r="AN144" s="63">
        <f>'ABx data sorted by hole'!BY100</f>
        <v>145</v>
      </c>
    </row>
    <row r="145" spans="1:40" x14ac:dyDescent="0.25">
      <c r="A145" s="11" t="s">
        <v>216</v>
      </c>
      <c r="B145" s="10" t="str">
        <f t="shared" si="10"/>
        <v>DL622</v>
      </c>
      <c r="C145" s="63" t="s">
        <v>336</v>
      </c>
      <c r="D145" s="27">
        <f t="shared" si="11"/>
        <v>3</v>
      </c>
      <c r="E145" s="13">
        <f t="shared" si="12"/>
        <v>4</v>
      </c>
      <c r="F145" s="6" t="str">
        <f t="shared" si="13"/>
        <v>RC chips Clay &amp; Rock</v>
      </c>
      <c r="G145" s="54" t="s">
        <v>227</v>
      </c>
      <c r="H145" s="54" t="s">
        <v>227</v>
      </c>
      <c r="I145" s="63">
        <f>'ABx data sorted by hole'!L101</f>
        <v>257</v>
      </c>
      <c r="J145" s="63">
        <f>'ABx data sorted by hole'!Q101</f>
        <v>32.1</v>
      </c>
      <c r="K145" s="63">
        <f>'ABx data sorted by hole'!T101</f>
        <v>24</v>
      </c>
      <c r="L145" s="63">
        <f>'ABx data sorted by hole'!U101</f>
        <v>3</v>
      </c>
      <c r="M145" s="63">
        <f>'ABx data sorted by hole'!W101</f>
        <v>8.15</v>
      </c>
      <c r="N145" s="63">
        <f>'ABx data sorted by hole'!X101</f>
        <v>5.25</v>
      </c>
      <c r="O145" s="63">
        <f>'ABx data sorted by hole'!Y101</f>
        <v>1.66</v>
      </c>
      <c r="P145" s="63">
        <f>'ABx data sorted by hole'!AB101</f>
        <v>25.8</v>
      </c>
      <c r="Q145" s="63">
        <f>'ABx data sorted by hole'!AC101</f>
        <v>7.33</v>
      </c>
      <c r="R145" s="63">
        <f>'ABx data sorted by hole'!AE101</f>
        <v>3.7</v>
      </c>
      <c r="S145" s="63">
        <f>'ABx data sorted by hole'!AG101</f>
        <v>1.6</v>
      </c>
      <c r="T145" s="63">
        <f>'ABx data sorted by hole'!AJ101</f>
        <v>26.8</v>
      </c>
      <c r="U145" s="63">
        <f>'ABx data sorted by hole'!AL101</f>
        <v>0.66</v>
      </c>
      <c r="V145" s="63">
        <f>'ABx data sorted by hole'!AR101</f>
        <v>6.18</v>
      </c>
      <c r="W145" s="63">
        <f>'ABx data sorted by hole'!AS101</f>
        <v>24.8</v>
      </c>
      <c r="X145" s="63">
        <f>'ABx data sorted by hole'!AX101</f>
        <v>6.18</v>
      </c>
      <c r="Y145" s="63">
        <f>'ABx data sorted by hole'!AZ101</f>
        <v>31.9</v>
      </c>
      <c r="Z145" s="63">
        <f>'ABx data sorted by hole'!BD101</f>
        <v>68.900000000000006</v>
      </c>
      <c r="AA145" s="63">
        <f>'ABx data sorted by hole'!BF101</f>
        <v>7.09</v>
      </c>
      <c r="AB145" s="63">
        <f>'ABx data sorted by hole'!BG101</f>
        <v>1.5</v>
      </c>
      <c r="AC145" s="63">
        <f>'ABx data sorted by hole'!BH101</f>
        <v>14</v>
      </c>
      <c r="AD145" s="63">
        <f>'ABx data sorted by hole'!BI101</f>
        <v>0.5</v>
      </c>
      <c r="AE145" s="63">
        <f>'ABx data sorted by hole'!BJ101</f>
        <v>1.22</v>
      </c>
      <c r="AF145" s="63">
        <f>'ABx data sorted by hole'!BM101</f>
        <v>4.92</v>
      </c>
      <c r="AG145" s="63">
        <f>'ABx data sorted by hole'!BN101</f>
        <v>0.55000000000000004</v>
      </c>
      <c r="AH145" s="63">
        <f>'ABx data sorted by hole'!BP101</f>
        <v>0.72</v>
      </c>
      <c r="AI145" s="63">
        <f>'ABx data sorted by hole'!BQ101</f>
        <v>0.99</v>
      </c>
      <c r="AJ145" s="63">
        <f>'ABx data sorted by hole'!BT101</f>
        <v>290</v>
      </c>
      <c r="AK145" s="63">
        <f>'ABx data sorted by hole'!BU101</f>
        <v>1.2</v>
      </c>
      <c r="AL145" s="63">
        <f>'ABx data sorted by hole'!BV101</f>
        <v>46.3</v>
      </c>
      <c r="AM145" s="63">
        <f>'ABx data sorted by hole'!BW101</f>
        <v>4.68</v>
      </c>
      <c r="AN145" s="63">
        <f>'ABx data sorted by hole'!BY101</f>
        <v>126</v>
      </c>
    </row>
    <row r="146" spans="1:40" x14ac:dyDescent="0.25">
      <c r="A146" s="11" t="s">
        <v>216</v>
      </c>
      <c r="B146" s="10" t="str">
        <f t="shared" si="10"/>
        <v>DL622</v>
      </c>
      <c r="C146" s="63" t="s">
        <v>337</v>
      </c>
      <c r="D146" s="27">
        <f t="shared" si="11"/>
        <v>4</v>
      </c>
      <c r="E146" s="13">
        <f t="shared" si="12"/>
        <v>5</v>
      </c>
      <c r="F146" s="6" t="str">
        <f t="shared" si="13"/>
        <v>RC chips Clay &amp; Rock</v>
      </c>
      <c r="G146" s="54" t="s">
        <v>227</v>
      </c>
      <c r="H146" s="54" t="s">
        <v>227</v>
      </c>
      <c r="I146" s="63">
        <f>'ABx data sorted by hole'!L102</f>
        <v>157.5</v>
      </c>
      <c r="J146" s="63">
        <f>'ABx data sorted by hole'!Q102</f>
        <v>109</v>
      </c>
      <c r="K146" s="63">
        <f>'ABx data sorted by hole'!T102</f>
        <v>16</v>
      </c>
      <c r="L146" s="63">
        <f>'ABx data sorted by hole'!U102</f>
        <v>2.4500000000000002</v>
      </c>
      <c r="M146" s="63">
        <f>'ABx data sorted by hole'!W102</f>
        <v>16.350000000000001</v>
      </c>
      <c r="N146" s="63">
        <f>'ABx data sorted by hole'!X102</f>
        <v>10.5</v>
      </c>
      <c r="O146" s="63">
        <f>'ABx data sorted by hole'!Y102</f>
        <v>3.15</v>
      </c>
      <c r="P146" s="63">
        <f>'ABx data sorted by hole'!AB102</f>
        <v>22.2</v>
      </c>
      <c r="Q146" s="63">
        <f>'ABx data sorted by hole'!AC102</f>
        <v>15.15</v>
      </c>
      <c r="R146" s="63">
        <f>'ABx data sorted by hole'!AE102</f>
        <v>2.83</v>
      </c>
      <c r="S146" s="63">
        <f>'ABx data sorted by hole'!AG102</f>
        <v>3.49</v>
      </c>
      <c r="T146" s="63">
        <f>'ABx data sorted by hole'!AJ102</f>
        <v>48.7</v>
      </c>
      <c r="U146" s="63">
        <f>'ABx data sorted by hole'!AL102</f>
        <v>1.24</v>
      </c>
      <c r="V146" s="63">
        <f>'ABx data sorted by hole'!AR102</f>
        <v>5.03</v>
      </c>
      <c r="W146" s="63">
        <f>'ABx data sorted by hole'!AS102</f>
        <v>44.9</v>
      </c>
      <c r="X146" s="63">
        <f>'ABx data sorted by hole'!AX102</f>
        <v>9.9499999999999993</v>
      </c>
      <c r="Y146" s="63">
        <f>'ABx data sorted by hole'!AZ102</f>
        <v>20.8</v>
      </c>
      <c r="Z146" s="63">
        <f>'ABx data sorted by hole'!BD102</f>
        <v>72.900000000000006</v>
      </c>
      <c r="AA146" s="63">
        <f>'ABx data sorted by hole'!BF102</f>
        <v>9.34</v>
      </c>
      <c r="AB146" s="63">
        <f>'ABx data sorted by hole'!BG102</f>
        <v>1.7</v>
      </c>
      <c r="AC146" s="63">
        <f>'ABx data sorted by hole'!BH102</f>
        <v>18.399999999999999</v>
      </c>
      <c r="AD146" s="63">
        <f>'ABx data sorted by hole'!BI102</f>
        <v>0.4</v>
      </c>
      <c r="AE146" s="63">
        <f>'ABx data sorted by hole'!BJ102</f>
        <v>2.42</v>
      </c>
      <c r="AF146" s="63">
        <f>'ABx data sorted by hole'!BM102</f>
        <v>4.26</v>
      </c>
      <c r="AG146" s="63">
        <f>'ABx data sorted by hole'!BN102</f>
        <v>0.45</v>
      </c>
      <c r="AH146" s="63">
        <f>'ABx data sorted by hole'!BP102</f>
        <v>1.53</v>
      </c>
      <c r="AI146" s="63">
        <f>'ABx data sorted by hole'!BQ102</f>
        <v>0.88</v>
      </c>
      <c r="AJ146" s="63">
        <f>'ABx data sorted by hole'!BT102</f>
        <v>263</v>
      </c>
      <c r="AK146" s="63">
        <f>'ABx data sorted by hole'!BU102</f>
        <v>1</v>
      </c>
      <c r="AL146" s="63">
        <f>'ABx data sorted by hole'!BV102</f>
        <v>118</v>
      </c>
      <c r="AM146" s="63">
        <f>'ABx data sorted by hole'!BW102</f>
        <v>9.14</v>
      </c>
      <c r="AN146" s="63">
        <f>'ABx data sorted by hole'!BY102</f>
        <v>105</v>
      </c>
    </row>
    <row r="147" spans="1:40" x14ac:dyDescent="0.25">
      <c r="A147" s="11" t="s">
        <v>216</v>
      </c>
      <c r="B147" s="10" t="str">
        <f t="shared" si="10"/>
        <v>DL622</v>
      </c>
      <c r="C147" s="63" t="s">
        <v>338</v>
      </c>
      <c r="D147" s="27">
        <f t="shared" si="11"/>
        <v>5</v>
      </c>
      <c r="E147" s="13">
        <f t="shared" si="12"/>
        <v>6</v>
      </c>
      <c r="F147" s="6" t="str">
        <f t="shared" si="13"/>
        <v>RC chips Clay &amp; Rock</v>
      </c>
      <c r="G147" s="54" t="s">
        <v>227</v>
      </c>
      <c r="H147" s="54" t="s">
        <v>227</v>
      </c>
      <c r="I147" s="63">
        <f>'ABx data sorted by hole'!L103</f>
        <v>193.5</v>
      </c>
      <c r="J147" s="63">
        <f>'ABx data sorted by hole'!Q103</f>
        <v>69.2</v>
      </c>
      <c r="K147" s="63">
        <f>'ABx data sorted by hole'!T103</f>
        <v>14</v>
      </c>
      <c r="L147" s="63">
        <f>'ABx data sorted by hole'!U103</f>
        <v>2.85</v>
      </c>
      <c r="M147" s="63">
        <f>'ABx data sorted by hole'!W103</f>
        <v>16.899999999999999</v>
      </c>
      <c r="N147" s="63">
        <f>'ABx data sorted by hole'!X103</f>
        <v>11.15</v>
      </c>
      <c r="O147" s="63">
        <f>'ABx data sorted by hole'!Y103</f>
        <v>3.48</v>
      </c>
      <c r="P147" s="63">
        <f>'ABx data sorted by hole'!AB103</f>
        <v>23.5</v>
      </c>
      <c r="Q147" s="63">
        <f>'ABx data sorted by hole'!AC103</f>
        <v>15</v>
      </c>
      <c r="R147" s="63">
        <f>'ABx data sorted by hole'!AE103</f>
        <v>3.46</v>
      </c>
      <c r="S147" s="63">
        <f>'ABx data sorted by hole'!AG103</f>
        <v>3.91</v>
      </c>
      <c r="T147" s="63">
        <f>'ABx data sorted by hole'!AJ103</f>
        <v>45.6</v>
      </c>
      <c r="U147" s="63">
        <f>'ABx data sorted by hole'!AL103</f>
        <v>1.4</v>
      </c>
      <c r="V147" s="63">
        <f>'ABx data sorted by hole'!AR103</f>
        <v>5.61</v>
      </c>
      <c r="W147" s="63">
        <f>'ABx data sorted by hole'!AS103</f>
        <v>43.2</v>
      </c>
      <c r="X147" s="63">
        <f>'ABx data sorted by hole'!AX103</f>
        <v>9.7100000000000009</v>
      </c>
      <c r="Y147" s="63">
        <f>'ABx data sorted by hole'!AZ103</f>
        <v>29.9</v>
      </c>
      <c r="Z147" s="63">
        <f>'ABx data sorted by hole'!BD103</f>
        <v>73.3</v>
      </c>
      <c r="AA147" s="63">
        <f>'ABx data sorted by hole'!BF103</f>
        <v>10.75</v>
      </c>
      <c r="AB147" s="63">
        <f>'ABx data sorted by hole'!BG103</f>
        <v>1.3</v>
      </c>
      <c r="AC147" s="63">
        <f>'ABx data sorted by hole'!BH103</f>
        <v>17.8</v>
      </c>
      <c r="AD147" s="63">
        <f>'ABx data sorted by hole'!BI103</f>
        <v>0.3</v>
      </c>
      <c r="AE147" s="63">
        <f>'ABx data sorted by hole'!BJ103</f>
        <v>2.64</v>
      </c>
      <c r="AF147" s="63">
        <f>'ABx data sorted by hole'!BM103</f>
        <v>4.3499999999999996</v>
      </c>
      <c r="AG147" s="63">
        <f>'ABx data sorted by hole'!BN103</f>
        <v>0.5</v>
      </c>
      <c r="AH147" s="63">
        <f>'ABx data sorted by hole'!BP103</f>
        <v>1.52</v>
      </c>
      <c r="AI147" s="63">
        <f>'ABx data sorted by hole'!BQ103</f>
        <v>0.92</v>
      </c>
      <c r="AJ147" s="63">
        <f>'ABx data sorted by hole'!BT103</f>
        <v>294</v>
      </c>
      <c r="AK147" s="63">
        <f>'ABx data sorted by hole'!BU103</f>
        <v>0.7</v>
      </c>
      <c r="AL147" s="63">
        <f>'ABx data sorted by hole'!BV103</f>
        <v>115</v>
      </c>
      <c r="AM147" s="63">
        <f>'ABx data sorted by hole'!BW103</f>
        <v>9.19</v>
      </c>
      <c r="AN147" s="63">
        <f>'ABx data sorted by hole'!BY103</f>
        <v>116</v>
      </c>
    </row>
    <row r="148" spans="1:40" x14ac:dyDescent="0.25">
      <c r="A148" s="11" t="s">
        <v>216</v>
      </c>
      <c r="B148" s="10" t="str">
        <f t="shared" si="10"/>
        <v>DL622</v>
      </c>
      <c r="C148" s="63" t="s">
        <v>339</v>
      </c>
      <c r="D148" s="27">
        <f t="shared" si="11"/>
        <v>6</v>
      </c>
      <c r="E148" s="13">
        <f t="shared" si="12"/>
        <v>7</v>
      </c>
      <c r="F148" s="6" t="str">
        <f t="shared" si="13"/>
        <v>RC chips Clay &amp; Rock</v>
      </c>
      <c r="G148" s="54" t="s">
        <v>227</v>
      </c>
      <c r="H148" s="54" t="s">
        <v>227</v>
      </c>
      <c r="I148" s="63">
        <f>'ABx data sorted by hole'!L104</f>
        <v>323</v>
      </c>
      <c r="J148" s="63">
        <f>'ABx data sorted by hole'!Q104</f>
        <v>51.7</v>
      </c>
      <c r="K148" s="63">
        <f>'ABx data sorted by hole'!T104</f>
        <v>12</v>
      </c>
      <c r="L148" s="63">
        <f>'ABx data sorted by hole'!U104</f>
        <v>2.92</v>
      </c>
      <c r="M148" s="63">
        <f>'ABx data sorted by hole'!W104</f>
        <v>17.149999999999999</v>
      </c>
      <c r="N148" s="63">
        <f>'ABx data sorted by hole'!X104</f>
        <v>11.45</v>
      </c>
      <c r="O148" s="63">
        <f>'ABx data sorted by hole'!Y104</f>
        <v>3.69</v>
      </c>
      <c r="P148" s="63">
        <f>'ABx data sorted by hole'!AB104</f>
        <v>22.3</v>
      </c>
      <c r="Q148" s="63">
        <f>'ABx data sorted by hole'!AC104</f>
        <v>15.75</v>
      </c>
      <c r="R148" s="63">
        <f>'ABx data sorted by hole'!AE104</f>
        <v>3.2</v>
      </c>
      <c r="S148" s="63">
        <f>'ABx data sorted by hole'!AG104</f>
        <v>3.76</v>
      </c>
      <c r="T148" s="63">
        <f>'ABx data sorted by hole'!AJ104</f>
        <v>45.7</v>
      </c>
      <c r="U148" s="63">
        <f>'ABx data sorted by hole'!AL104</f>
        <v>1.31</v>
      </c>
      <c r="V148" s="63">
        <f>'ABx data sorted by hole'!AR104</f>
        <v>5.73</v>
      </c>
      <c r="W148" s="63">
        <f>'ABx data sorted by hole'!AS104</f>
        <v>46</v>
      </c>
      <c r="X148" s="63">
        <f>'ABx data sorted by hole'!AX104</f>
        <v>9.99</v>
      </c>
      <c r="Y148" s="63">
        <f>'ABx data sorted by hole'!AZ104</f>
        <v>46.6</v>
      </c>
      <c r="Z148" s="63">
        <f>'ABx data sorted by hole'!BD104</f>
        <v>63.9</v>
      </c>
      <c r="AA148" s="63">
        <f>'ABx data sorted by hole'!BF104</f>
        <v>10.1</v>
      </c>
      <c r="AB148" s="63">
        <f>'ABx data sorted by hole'!BG104</f>
        <v>1.3</v>
      </c>
      <c r="AC148" s="63">
        <f>'ABx data sorted by hole'!BH104</f>
        <v>29.6</v>
      </c>
      <c r="AD148" s="63">
        <f>'ABx data sorted by hole'!BI104</f>
        <v>0.4</v>
      </c>
      <c r="AE148" s="63">
        <f>'ABx data sorted by hole'!BJ104</f>
        <v>2.5099999999999998</v>
      </c>
      <c r="AF148" s="63">
        <f>'ABx data sorted by hole'!BM104</f>
        <v>4.13</v>
      </c>
      <c r="AG148" s="63">
        <f>'ABx data sorted by hole'!BN104</f>
        <v>0.48</v>
      </c>
      <c r="AH148" s="63">
        <f>'ABx data sorted by hole'!BP104</f>
        <v>1.5</v>
      </c>
      <c r="AI148" s="63">
        <f>'ABx data sorted by hole'!BQ104</f>
        <v>0.96</v>
      </c>
      <c r="AJ148" s="63">
        <f>'ABx data sorted by hole'!BT104</f>
        <v>313</v>
      </c>
      <c r="AK148" s="63">
        <f>'ABx data sorted by hole'!BU104</f>
        <v>1.2</v>
      </c>
      <c r="AL148" s="63">
        <f>'ABx data sorted by hole'!BV104</f>
        <v>119.5</v>
      </c>
      <c r="AM148" s="63">
        <f>'ABx data sorted by hole'!BW104</f>
        <v>9.2100000000000009</v>
      </c>
      <c r="AN148" s="63">
        <f>'ABx data sorted by hole'!BY104</f>
        <v>116</v>
      </c>
    </row>
    <row r="149" spans="1:40" x14ac:dyDescent="0.25">
      <c r="A149" s="11" t="s">
        <v>216</v>
      </c>
      <c r="B149" s="10" t="str">
        <f t="shared" si="10"/>
        <v>DL622</v>
      </c>
      <c r="C149" s="63" t="s">
        <v>340</v>
      </c>
      <c r="D149" s="27">
        <f t="shared" si="11"/>
        <v>7</v>
      </c>
      <c r="E149" s="13">
        <f t="shared" si="12"/>
        <v>8</v>
      </c>
      <c r="F149" s="6" t="str">
        <f t="shared" si="13"/>
        <v>RC chips Clay &amp; Rock</v>
      </c>
      <c r="G149" s="54" t="s">
        <v>227</v>
      </c>
      <c r="H149" s="54" t="s">
        <v>227</v>
      </c>
      <c r="I149" s="63">
        <f>'ABx data sorted by hole'!L105</f>
        <v>352</v>
      </c>
      <c r="J149" s="63">
        <f>'ABx data sorted by hole'!Q105</f>
        <v>51.3</v>
      </c>
      <c r="K149" s="63">
        <f>'ABx data sorted by hole'!T105</f>
        <v>14</v>
      </c>
      <c r="L149" s="63">
        <f>'ABx data sorted by hole'!U105</f>
        <v>2.72</v>
      </c>
      <c r="M149" s="63">
        <f>'ABx data sorted by hole'!W105</f>
        <v>16.600000000000001</v>
      </c>
      <c r="N149" s="63">
        <f>'ABx data sorted by hole'!X105</f>
        <v>11</v>
      </c>
      <c r="O149" s="63">
        <f>'ABx data sorted by hole'!Y105</f>
        <v>3.61</v>
      </c>
      <c r="P149" s="63">
        <f>'ABx data sorted by hole'!AB105</f>
        <v>22.1</v>
      </c>
      <c r="Q149" s="63">
        <f>'ABx data sorted by hole'!AC105</f>
        <v>15</v>
      </c>
      <c r="R149" s="63">
        <f>'ABx data sorted by hole'!AE105</f>
        <v>3.33</v>
      </c>
      <c r="S149" s="63">
        <f>'ABx data sorted by hole'!AG105</f>
        <v>3.48</v>
      </c>
      <c r="T149" s="63">
        <f>'ABx data sorted by hole'!AJ105</f>
        <v>42.9</v>
      </c>
      <c r="U149" s="63">
        <f>'ABx data sorted by hole'!AL105</f>
        <v>1.4</v>
      </c>
      <c r="V149" s="63">
        <f>'ABx data sorted by hole'!AR105</f>
        <v>5.34</v>
      </c>
      <c r="W149" s="63">
        <f>'ABx data sorted by hole'!AS105</f>
        <v>42.3</v>
      </c>
      <c r="X149" s="63">
        <f>'ABx data sorted by hole'!AX105</f>
        <v>9.4600000000000009</v>
      </c>
      <c r="Y149" s="63">
        <f>'ABx data sorted by hole'!AZ105</f>
        <v>42.6</v>
      </c>
      <c r="Z149" s="63">
        <f>'ABx data sorted by hole'!BD105</f>
        <v>55.1</v>
      </c>
      <c r="AA149" s="63">
        <f>'ABx data sorted by hole'!BF105</f>
        <v>10</v>
      </c>
      <c r="AB149" s="63">
        <f>'ABx data sorted by hole'!BG105</f>
        <v>1.1000000000000001</v>
      </c>
      <c r="AC149" s="63">
        <f>'ABx data sorted by hole'!BH105</f>
        <v>32</v>
      </c>
      <c r="AD149" s="63">
        <f>'ABx data sorted by hole'!BI105</f>
        <v>0.5</v>
      </c>
      <c r="AE149" s="63">
        <f>'ABx data sorted by hole'!BJ105</f>
        <v>2.66</v>
      </c>
      <c r="AF149" s="63">
        <f>'ABx data sorted by hole'!BM105</f>
        <v>4.04</v>
      </c>
      <c r="AG149" s="63">
        <f>'ABx data sorted by hole'!BN105</f>
        <v>0.45</v>
      </c>
      <c r="AH149" s="63">
        <f>'ABx data sorted by hole'!BP105</f>
        <v>1.43</v>
      </c>
      <c r="AI149" s="63">
        <f>'ABx data sorted by hole'!BQ105</f>
        <v>1.06</v>
      </c>
      <c r="AJ149" s="63">
        <f>'ABx data sorted by hole'!BT105</f>
        <v>286</v>
      </c>
      <c r="AK149" s="63">
        <f>'ABx data sorted by hole'!BU105</f>
        <v>1.7</v>
      </c>
      <c r="AL149" s="63">
        <f>'ABx data sorted by hole'!BV105</f>
        <v>107.5</v>
      </c>
      <c r="AM149" s="63">
        <f>'ABx data sorted by hole'!BW105</f>
        <v>8.31</v>
      </c>
      <c r="AN149" s="63">
        <f>'ABx data sorted by hole'!BY105</f>
        <v>108</v>
      </c>
    </row>
    <row r="150" spans="1:40" x14ac:dyDescent="0.25">
      <c r="A150" s="11" t="s">
        <v>216</v>
      </c>
      <c r="B150" s="10" t="str">
        <f t="shared" si="10"/>
        <v>DL622</v>
      </c>
      <c r="C150" s="63" t="s">
        <v>341</v>
      </c>
      <c r="D150" s="27">
        <f t="shared" si="11"/>
        <v>8</v>
      </c>
      <c r="E150" s="13">
        <f t="shared" si="12"/>
        <v>9</v>
      </c>
      <c r="F150" s="6" t="str">
        <f t="shared" si="13"/>
        <v>RC chips Clay &amp; Rock</v>
      </c>
      <c r="G150" s="54" t="s">
        <v>227</v>
      </c>
      <c r="H150" s="54" t="s">
        <v>227</v>
      </c>
      <c r="I150" s="63">
        <f>'ABx data sorted by hole'!L106</f>
        <v>423</v>
      </c>
      <c r="J150" s="63">
        <f>'ABx data sorted by hole'!Q106</f>
        <v>50.3</v>
      </c>
      <c r="K150" s="63">
        <f>'ABx data sorted by hole'!T106</f>
        <v>15</v>
      </c>
      <c r="L150" s="63">
        <f>'ABx data sorted by hole'!U106</f>
        <v>3.06</v>
      </c>
      <c r="M150" s="63">
        <f>'ABx data sorted by hole'!W106</f>
        <v>15.6</v>
      </c>
      <c r="N150" s="63">
        <f>'ABx data sorted by hole'!X106</f>
        <v>9.01</v>
      </c>
      <c r="O150" s="63">
        <f>'ABx data sorted by hole'!Y106</f>
        <v>2.95</v>
      </c>
      <c r="P150" s="63">
        <f>'ABx data sorted by hole'!AB106</f>
        <v>23.5</v>
      </c>
      <c r="Q150" s="63">
        <f>'ABx data sorted by hole'!AC106</f>
        <v>13.25</v>
      </c>
      <c r="R150" s="63">
        <f>'ABx data sorted by hole'!AE106</f>
        <v>3.83</v>
      </c>
      <c r="S150" s="63">
        <f>'ABx data sorted by hole'!AG106</f>
        <v>3.13</v>
      </c>
      <c r="T150" s="63">
        <f>'ABx data sorted by hole'!AJ106</f>
        <v>32.5</v>
      </c>
      <c r="U150" s="63">
        <f>'ABx data sorted by hole'!AL106</f>
        <v>1.1599999999999999</v>
      </c>
      <c r="V150" s="63">
        <f>'ABx data sorted by hole'!AR106</f>
        <v>6.35</v>
      </c>
      <c r="W150" s="63">
        <f>'ABx data sorted by hole'!AS106</f>
        <v>33.200000000000003</v>
      </c>
      <c r="X150" s="63">
        <f>'ABx data sorted by hole'!AX106</f>
        <v>7.54</v>
      </c>
      <c r="Y150" s="63">
        <f>'ABx data sorted by hole'!AZ106</f>
        <v>64.099999999999994</v>
      </c>
      <c r="Z150" s="63">
        <f>'ABx data sorted by hole'!BD106</f>
        <v>63.7</v>
      </c>
      <c r="AA150" s="63">
        <f>'ABx data sorted by hole'!BF106</f>
        <v>7.98</v>
      </c>
      <c r="AB150" s="63">
        <f>'ABx data sorted by hole'!BG106</f>
        <v>1.4</v>
      </c>
      <c r="AC150" s="63">
        <f>'ABx data sorted by hole'!BH106</f>
        <v>31.9</v>
      </c>
      <c r="AD150" s="63">
        <f>'ABx data sorted by hole'!BI106</f>
        <v>0.4</v>
      </c>
      <c r="AE150" s="63">
        <f>'ABx data sorted by hole'!BJ106</f>
        <v>2.2200000000000002</v>
      </c>
      <c r="AF150" s="63">
        <f>'ABx data sorted by hole'!BM106</f>
        <v>4.4800000000000004</v>
      </c>
      <c r="AG150" s="63">
        <f>'ABx data sorted by hole'!BN106</f>
        <v>0.55000000000000004</v>
      </c>
      <c r="AH150" s="63">
        <f>'ABx data sorted by hole'!BP106</f>
        <v>1.18</v>
      </c>
      <c r="AI150" s="63">
        <f>'ABx data sorted by hole'!BQ106</f>
        <v>1.18</v>
      </c>
      <c r="AJ150" s="63">
        <f>'ABx data sorted by hole'!BT106</f>
        <v>348</v>
      </c>
      <c r="AK150" s="63">
        <f>'ABx data sorted by hole'!BU106</f>
        <v>1</v>
      </c>
      <c r="AL150" s="63">
        <f>'ABx data sorted by hole'!BV106</f>
        <v>97.5</v>
      </c>
      <c r="AM150" s="63">
        <f>'ABx data sorted by hole'!BW106</f>
        <v>7.92</v>
      </c>
      <c r="AN150" s="63">
        <f>'ABx data sorted by hole'!BY106</f>
        <v>128</v>
      </c>
    </row>
    <row r="151" spans="1:40" x14ac:dyDescent="0.25">
      <c r="A151" s="11" t="s">
        <v>216</v>
      </c>
      <c r="B151" s="10" t="str">
        <f t="shared" si="10"/>
        <v>DL622</v>
      </c>
      <c r="C151" s="63" t="s">
        <v>342</v>
      </c>
      <c r="D151" s="27">
        <f t="shared" si="11"/>
        <v>9</v>
      </c>
      <c r="E151" s="13">
        <f t="shared" si="12"/>
        <v>10</v>
      </c>
      <c r="F151" s="6" t="str">
        <f t="shared" si="13"/>
        <v>RC chips Clay &amp; Rock</v>
      </c>
      <c r="G151" s="54" t="s">
        <v>227</v>
      </c>
      <c r="H151" s="54" t="s">
        <v>227</v>
      </c>
      <c r="I151" s="63">
        <f>'ABx data sorted by hole'!L107</f>
        <v>435</v>
      </c>
      <c r="J151" s="63">
        <f>'ABx data sorted by hole'!Q107</f>
        <v>43.6</v>
      </c>
      <c r="K151" s="63">
        <f>'ABx data sorted by hole'!T107</f>
        <v>15</v>
      </c>
      <c r="L151" s="63">
        <f>'ABx data sorted by hole'!U107</f>
        <v>2.78</v>
      </c>
      <c r="M151" s="63">
        <f>'ABx data sorted by hole'!W107</f>
        <v>13.3</v>
      </c>
      <c r="N151" s="63">
        <f>'ABx data sorted by hole'!X107</f>
        <v>8.08</v>
      </c>
      <c r="O151" s="63">
        <f>'ABx data sorted by hole'!Y107</f>
        <v>2.39</v>
      </c>
      <c r="P151" s="63">
        <f>'ABx data sorted by hole'!AB107</f>
        <v>23.7</v>
      </c>
      <c r="Q151" s="63">
        <f>'ABx data sorted by hole'!AC107</f>
        <v>10.6</v>
      </c>
      <c r="R151" s="63">
        <f>'ABx data sorted by hole'!AE107</f>
        <v>3.44</v>
      </c>
      <c r="S151" s="63">
        <f>'ABx data sorted by hole'!AG107</f>
        <v>2.81</v>
      </c>
      <c r="T151" s="63">
        <f>'ABx data sorted by hole'!AJ107</f>
        <v>28.2</v>
      </c>
      <c r="U151" s="63">
        <f>'ABx data sorted by hole'!AL107</f>
        <v>1.1000000000000001</v>
      </c>
      <c r="V151" s="63">
        <f>'ABx data sorted by hole'!AR107</f>
        <v>5.8</v>
      </c>
      <c r="W151" s="63">
        <f>'ABx data sorted by hole'!AS107</f>
        <v>28.4</v>
      </c>
      <c r="X151" s="63">
        <f>'ABx data sorted by hole'!AX107</f>
        <v>6.67</v>
      </c>
      <c r="Y151" s="63">
        <f>'ABx data sorted by hole'!AZ107</f>
        <v>59</v>
      </c>
      <c r="Z151" s="63">
        <f>'ABx data sorted by hole'!BD107</f>
        <v>60.2</v>
      </c>
      <c r="AA151" s="63">
        <f>'ABx data sorted by hole'!BF107</f>
        <v>6.9</v>
      </c>
      <c r="AB151" s="63">
        <f>'ABx data sorted by hole'!BG107</f>
        <v>1.6</v>
      </c>
      <c r="AC151" s="63">
        <f>'ABx data sorted by hole'!BH107</f>
        <v>31</v>
      </c>
      <c r="AD151" s="63">
        <f>'ABx data sorted by hole'!BI107</f>
        <v>0.4</v>
      </c>
      <c r="AE151" s="63">
        <f>'ABx data sorted by hole'!BJ107</f>
        <v>1.8</v>
      </c>
      <c r="AF151" s="63">
        <f>'ABx data sorted by hole'!BM107</f>
        <v>4.46</v>
      </c>
      <c r="AG151" s="63">
        <f>'ABx data sorted by hole'!BN107</f>
        <v>0.55000000000000004</v>
      </c>
      <c r="AH151" s="63">
        <f>'ABx data sorted by hole'!BP107</f>
        <v>1.1399999999999999</v>
      </c>
      <c r="AI151" s="63">
        <f>'ABx data sorted by hole'!BQ107</f>
        <v>1.1200000000000001</v>
      </c>
      <c r="AJ151" s="63">
        <f>'ABx data sorted by hole'!BT107</f>
        <v>312</v>
      </c>
      <c r="AK151" s="63">
        <f>'ABx data sorted by hole'!BU107</f>
        <v>1.1000000000000001</v>
      </c>
      <c r="AL151" s="63">
        <f>'ABx data sorted by hole'!BV107</f>
        <v>80.400000000000006</v>
      </c>
      <c r="AM151" s="63">
        <f>'ABx data sorted by hole'!BW107</f>
        <v>7.08</v>
      </c>
      <c r="AN151" s="63">
        <f>'ABx data sorted by hole'!BY107</f>
        <v>127</v>
      </c>
    </row>
    <row r="152" spans="1:40" x14ac:dyDescent="0.25">
      <c r="A152" s="11" t="s">
        <v>216</v>
      </c>
      <c r="B152" s="10" t="str">
        <f t="shared" si="10"/>
        <v>DL622</v>
      </c>
      <c r="C152" s="63" t="s">
        <v>343</v>
      </c>
      <c r="D152" s="27">
        <f t="shared" si="11"/>
        <v>10</v>
      </c>
      <c r="E152" s="13">
        <f t="shared" si="12"/>
        <v>11</v>
      </c>
      <c r="F152" s="6" t="str">
        <f t="shared" si="13"/>
        <v>RC chips Clay &amp; Rock</v>
      </c>
      <c r="G152" s="54" t="s">
        <v>227</v>
      </c>
      <c r="H152" s="54" t="s">
        <v>227</v>
      </c>
      <c r="I152" s="63">
        <f>'ABx data sorted by hole'!L108</f>
        <v>392</v>
      </c>
      <c r="J152" s="63">
        <f>'ABx data sorted by hole'!Q108</f>
        <v>38.5</v>
      </c>
      <c r="K152" s="63">
        <f>'ABx data sorted by hole'!T108</f>
        <v>15</v>
      </c>
      <c r="L152" s="63">
        <f>'ABx data sorted by hole'!U108</f>
        <v>2.73</v>
      </c>
      <c r="M152" s="63">
        <f>'ABx data sorted by hole'!W108</f>
        <v>11.6</v>
      </c>
      <c r="N152" s="63">
        <f>'ABx data sorted by hole'!X108</f>
        <v>6.62</v>
      </c>
      <c r="O152" s="63">
        <f>'ABx data sorted by hole'!Y108</f>
        <v>2.39</v>
      </c>
      <c r="P152" s="63">
        <f>'ABx data sorted by hole'!AB108</f>
        <v>23.9</v>
      </c>
      <c r="Q152" s="63">
        <f>'ABx data sorted by hole'!AC108</f>
        <v>9.6</v>
      </c>
      <c r="R152" s="63">
        <f>'ABx data sorted by hole'!AE108</f>
        <v>3.37</v>
      </c>
      <c r="S152" s="63">
        <f>'ABx data sorted by hole'!AG108</f>
        <v>2.2999999999999998</v>
      </c>
      <c r="T152" s="63">
        <f>'ABx data sorted by hole'!AJ108</f>
        <v>27.7</v>
      </c>
      <c r="U152" s="63">
        <f>'ABx data sorted by hole'!AL108</f>
        <v>0.96</v>
      </c>
      <c r="V152" s="63">
        <f>'ABx data sorted by hole'!AR108</f>
        <v>5.98</v>
      </c>
      <c r="W152" s="63">
        <f>'ABx data sorted by hole'!AS108</f>
        <v>26.6</v>
      </c>
      <c r="X152" s="63">
        <f>'ABx data sorted by hole'!AX108</f>
        <v>6.44</v>
      </c>
      <c r="Y152" s="63">
        <f>'ABx data sorted by hole'!AZ108</f>
        <v>57.8</v>
      </c>
      <c r="Z152" s="63">
        <f>'ABx data sorted by hole'!BD108</f>
        <v>60.9</v>
      </c>
      <c r="AA152" s="63">
        <f>'ABx data sorted by hole'!BF108</f>
        <v>6.72</v>
      </c>
      <c r="AB152" s="63">
        <f>'ABx data sorted by hole'!BG108</f>
        <v>1.7</v>
      </c>
      <c r="AC152" s="63">
        <f>'ABx data sorted by hole'!BH108</f>
        <v>32.299999999999997</v>
      </c>
      <c r="AD152" s="63">
        <f>'ABx data sorted by hole'!BI108</f>
        <v>0.4</v>
      </c>
      <c r="AE152" s="63">
        <f>'ABx data sorted by hole'!BJ108</f>
        <v>1.71</v>
      </c>
      <c r="AF152" s="63">
        <f>'ABx data sorted by hole'!BM108</f>
        <v>4.5199999999999996</v>
      </c>
      <c r="AG152" s="63">
        <f>'ABx data sorted by hole'!BN108</f>
        <v>0.55000000000000004</v>
      </c>
      <c r="AH152" s="63">
        <f>'ABx data sorted by hole'!BP108</f>
        <v>0.91</v>
      </c>
      <c r="AI152" s="63">
        <f>'ABx data sorted by hole'!BQ108</f>
        <v>0.98</v>
      </c>
      <c r="AJ152" s="63">
        <f>'ABx data sorted by hole'!BT108</f>
        <v>293</v>
      </c>
      <c r="AK152" s="63">
        <f>'ABx data sorted by hole'!BU108</f>
        <v>0.8</v>
      </c>
      <c r="AL152" s="63">
        <f>'ABx data sorted by hole'!BV108</f>
        <v>72</v>
      </c>
      <c r="AM152" s="63">
        <f>'ABx data sorted by hole'!BW108</f>
        <v>6.4</v>
      </c>
      <c r="AN152" s="63">
        <f>'ABx data sorted by hole'!BY108</f>
        <v>128</v>
      </c>
    </row>
    <row r="153" spans="1:40" x14ac:dyDescent="0.25">
      <c r="A153" s="11" t="s">
        <v>216</v>
      </c>
      <c r="B153" s="10" t="str">
        <f t="shared" si="10"/>
        <v>DL623</v>
      </c>
      <c r="C153" s="63" t="s">
        <v>344</v>
      </c>
      <c r="D153" s="27">
        <f t="shared" si="11"/>
        <v>0</v>
      </c>
      <c r="E153" s="13">
        <f t="shared" si="12"/>
        <v>1</v>
      </c>
      <c r="F153" s="6" t="str">
        <f t="shared" si="13"/>
        <v>RC chips Clay &amp; Rock</v>
      </c>
      <c r="G153" s="54" t="s">
        <v>227</v>
      </c>
      <c r="H153" s="54" t="s">
        <v>227</v>
      </c>
      <c r="I153" s="63">
        <f>'ABx data sorted by hole'!L109</f>
        <v>313</v>
      </c>
      <c r="J153" s="63">
        <f>'ABx data sorted by hole'!Q109</f>
        <v>68</v>
      </c>
      <c r="K153" s="63">
        <f>'ABx data sorted by hole'!T109</f>
        <v>20</v>
      </c>
      <c r="L153" s="63">
        <f>'ABx data sorted by hole'!U109</f>
        <v>2.8</v>
      </c>
      <c r="M153" s="63">
        <f>'ABx data sorted by hole'!W109</f>
        <v>16.25</v>
      </c>
      <c r="N153" s="63">
        <f>'ABx data sorted by hole'!X109</f>
        <v>9.15</v>
      </c>
      <c r="O153" s="63">
        <f>'ABx data sorted by hole'!Y109</f>
        <v>3.33</v>
      </c>
      <c r="P153" s="63">
        <f>'ABx data sorted by hole'!AB109</f>
        <v>25.3</v>
      </c>
      <c r="Q153" s="63">
        <f>'ABx data sorted by hole'!AC109</f>
        <v>13.9</v>
      </c>
      <c r="R153" s="63">
        <f>'ABx data sorted by hole'!AE109</f>
        <v>3.47</v>
      </c>
      <c r="S153" s="63">
        <f>'ABx data sorted by hole'!AG109</f>
        <v>3.25</v>
      </c>
      <c r="T153" s="63">
        <f>'ABx data sorted by hole'!AJ109</f>
        <v>40.200000000000003</v>
      </c>
      <c r="U153" s="63">
        <f>'ABx data sorted by hole'!AL109</f>
        <v>1.56</v>
      </c>
      <c r="V153" s="63">
        <f>'ABx data sorted by hole'!AR109</f>
        <v>6.47</v>
      </c>
      <c r="W153" s="63">
        <f>'ABx data sorted by hole'!AS109</f>
        <v>40.4</v>
      </c>
      <c r="X153" s="63">
        <f>'ABx data sorted by hole'!AX109</f>
        <v>9.98</v>
      </c>
      <c r="Y153" s="63">
        <f>'ABx data sorted by hole'!AZ109</f>
        <v>47.7</v>
      </c>
      <c r="Z153" s="63">
        <f>'ABx data sorted by hole'!BD109</f>
        <v>68.900000000000006</v>
      </c>
      <c r="AA153" s="63">
        <f>'ABx data sorted by hole'!BF109</f>
        <v>9.93</v>
      </c>
      <c r="AB153" s="63">
        <f>'ABx data sorted by hole'!BG109</f>
        <v>1.2</v>
      </c>
      <c r="AC153" s="63">
        <f>'ABx data sorted by hole'!BH109</f>
        <v>24.4</v>
      </c>
      <c r="AD153" s="63">
        <f>'ABx data sorted by hole'!BI109</f>
        <v>0.5</v>
      </c>
      <c r="AE153" s="63">
        <f>'ABx data sorted by hole'!BJ109</f>
        <v>2.34</v>
      </c>
      <c r="AF153" s="63">
        <f>'ABx data sorted by hole'!BM109</f>
        <v>5.55</v>
      </c>
      <c r="AG153" s="63">
        <f>'ABx data sorted by hole'!BN109</f>
        <v>0.52</v>
      </c>
      <c r="AH153" s="63">
        <f>'ABx data sorted by hole'!BP109</f>
        <v>1.35</v>
      </c>
      <c r="AI153" s="63">
        <f>'ABx data sorted by hole'!BQ109</f>
        <v>1.26</v>
      </c>
      <c r="AJ153" s="63">
        <f>'ABx data sorted by hole'!BT109</f>
        <v>298</v>
      </c>
      <c r="AK153" s="63">
        <f>'ABx data sorted by hole'!BU109</f>
        <v>1.5</v>
      </c>
      <c r="AL153" s="63">
        <f>'ABx data sorted by hole'!BV109</f>
        <v>94</v>
      </c>
      <c r="AM153" s="63">
        <f>'ABx data sorted by hole'!BW109</f>
        <v>7.72</v>
      </c>
      <c r="AN153" s="63">
        <f>'ABx data sorted by hole'!BY109</f>
        <v>128</v>
      </c>
    </row>
    <row r="154" spans="1:40" x14ac:dyDescent="0.25">
      <c r="A154" s="11" t="s">
        <v>216</v>
      </c>
      <c r="B154" s="10" t="str">
        <f t="shared" si="10"/>
        <v>DL623</v>
      </c>
      <c r="C154" s="63" t="s">
        <v>345</v>
      </c>
      <c r="D154" s="27">
        <f t="shared" si="11"/>
        <v>1</v>
      </c>
      <c r="E154" s="13">
        <f t="shared" si="12"/>
        <v>2</v>
      </c>
      <c r="F154" s="6" t="str">
        <f t="shared" si="13"/>
        <v>RC chips Clay &amp; Rock</v>
      </c>
      <c r="G154" s="54" t="s">
        <v>227</v>
      </c>
      <c r="H154" s="54" t="s">
        <v>227</v>
      </c>
      <c r="I154" s="63">
        <f>'ABx data sorted by hole'!L110</f>
        <v>217</v>
      </c>
      <c r="J154" s="63">
        <f>'ABx data sorted by hole'!Q110</f>
        <v>30.1</v>
      </c>
      <c r="K154" s="63">
        <f>'ABx data sorted by hole'!T110</f>
        <v>14</v>
      </c>
      <c r="L154" s="63">
        <f>'ABx data sorted by hole'!U110</f>
        <v>1.48</v>
      </c>
      <c r="M154" s="63">
        <f>'ABx data sorted by hole'!W110</f>
        <v>6.5</v>
      </c>
      <c r="N154" s="63">
        <f>'ABx data sorted by hole'!X110</f>
        <v>3.84</v>
      </c>
      <c r="O154" s="63">
        <f>'ABx data sorted by hole'!Y110</f>
        <v>1.32</v>
      </c>
      <c r="P154" s="63">
        <f>'ABx data sorted by hole'!AB110</f>
        <v>18</v>
      </c>
      <c r="Q154" s="63">
        <f>'ABx data sorted by hole'!AC110</f>
        <v>5.24</v>
      </c>
      <c r="R154" s="63">
        <f>'ABx data sorted by hole'!AE110</f>
        <v>2.86</v>
      </c>
      <c r="S154" s="63">
        <f>'ABx data sorted by hole'!AG110</f>
        <v>1.25</v>
      </c>
      <c r="T154" s="63">
        <f>'ABx data sorted by hole'!AJ110</f>
        <v>15.6</v>
      </c>
      <c r="U154" s="63">
        <f>'ABx data sorted by hole'!AL110</f>
        <v>0.53</v>
      </c>
      <c r="V154" s="63">
        <f>'ABx data sorted by hole'!AR110</f>
        <v>4.7300000000000004</v>
      </c>
      <c r="W154" s="63">
        <f>'ABx data sorted by hole'!AS110</f>
        <v>17</v>
      </c>
      <c r="X154" s="63">
        <f>'ABx data sorted by hole'!AX110</f>
        <v>4.1500000000000004</v>
      </c>
      <c r="Y154" s="63">
        <f>'ABx data sorted by hole'!AZ110</f>
        <v>37.1</v>
      </c>
      <c r="Z154" s="63">
        <f>'ABx data sorted by hole'!BD110</f>
        <v>52.8</v>
      </c>
      <c r="AA154" s="63">
        <f>'ABx data sorted by hole'!BF110</f>
        <v>3.95</v>
      </c>
      <c r="AB154" s="63">
        <f>'ABx data sorted by hole'!BG110</f>
        <v>1.2</v>
      </c>
      <c r="AC154" s="63">
        <f>'ABx data sorted by hole'!BH110</f>
        <v>118</v>
      </c>
      <c r="AD154" s="63">
        <f>'ABx data sorted by hole'!BI110</f>
        <v>0.4</v>
      </c>
      <c r="AE154" s="63">
        <f>'ABx data sorted by hole'!BJ110</f>
        <v>0.94</v>
      </c>
      <c r="AF154" s="63">
        <f>'ABx data sorted by hole'!BM110</f>
        <v>3.59</v>
      </c>
      <c r="AG154" s="63">
        <f>'ABx data sorted by hole'!BN110</f>
        <v>0.41</v>
      </c>
      <c r="AH154" s="63">
        <f>'ABx data sorted by hole'!BP110</f>
        <v>0.59</v>
      </c>
      <c r="AI154" s="63">
        <f>'ABx data sorted by hole'!BQ110</f>
        <v>0.87</v>
      </c>
      <c r="AJ154" s="63">
        <f>'ABx data sorted by hole'!BT110</f>
        <v>291</v>
      </c>
      <c r="AK154" s="63">
        <f>'ABx data sorted by hole'!BU110</f>
        <v>6.4</v>
      </c>
      <c r="AL154" s="63">
        <f>'ABx data sorted by hole'!BV110</f>
        <v>35.299999999999997</v>
      </c>
      <c r="AM154" s="63">
        <f>'ABx data sorted by hole'!BW110</f>
        <v>3.23</v>
      </c>
      <c r="AN154" s="63">
        <f>'ABx data sorted by hole'!BY110</f>
        <v>98</v>
      </c>
    </row>
    <row r="155" spans="1:40" x14ac:dyDescent="0.25">
      <c r="A155" s="11" t="s">
        <v>216</v>
      </c>
      <c r="B155" s="10" t="str">
        <f t="shared" si="10"/>
        <v>DL624</v>
      </c>
      <c r="C155" s="63" t="s">
        <v>346</v>
      </c>
      <c r="D155" s="27">
        <f t="shared" si="11"/>
        <v>0</v>
      </c>
      <c r="E155" s="13">
        <f t="shared" si="12"/>
        <v>1</v>
      </c>
      <c r="F155" s="6" t="str">
        <f t="shared" si="13"/>
        <v>RC chips Clay &amp; Rock</v>
      </c>
      <c r="G155" s="54" t="s">
        <v>227</v>
      </c>
      <c r="H155" s="54" t="s">
        <v>227</v>
      </c>
      <c r="I155" s="63">
        <f>'ABx data sorted by hole'!L111</f>
        <v>162.5</v>
      </c>
      <c r="J155" s="63">
        <f>'ABx data sorted by hole'!Q111</f>
        <v>30.3</v>
      </c>
      <c r="K155" s="63">
        <f>'ABx data sorted by hole'!T111</f>
        <v>37</v>
      </c>
      <c r="L155" s="63">
        <f>'ABx data sorted by hole'!U111</f>
        <v>2.5499999999999998</v>
      </c>
      <c r="M155" s="63">
        <f>'ABx data sorted by hole'!W111</f>
        <v>4.78</v>
      </c>
      <c r="N155" s="63">
        <f>'ABx data sorted by hole'!X111</f>
        <v>2.94</v>
      </c>
      <c r="O155" s="63">
        <f>'ABx data sorted by hole'!Y111</f>
        <v>1.1100000000000001</v>
      </c>
      <c r="P155" s="63">
        <f>'ABx data sorted by hole'!AB111</f>
        <v>28.4</v>
      </c>
      <c r="Q155" s="63">
        <f>'ABx data sorted by hole'!AC111</f>
        <v>4.29</v>
      </c>
      <c r="R155" s="63">
        <f>'ABx data sorted by hole'!AE111</f>
        <v>4.45</v>
      </c>
      <c r="S155" s="63">
        <f>'ABx data sorted by hole'!AG111</f>
        <v>0.9</v>
      </c>
      <c r="T155" s="63">
        <f>'ABx data sorted by hole'!AJ111</f>
        <v>18</v>
      </c>
      <c r="U155" s="63">
        <f>'ABx data sorted by hole'!AL111</f>
        <v>0.4</v>
      </c>
      <c r="V155" s="63">
        <f>'ABx data sorted by hole'!AR111</f>
        <v>8.3000000000000007</v>
      </c>
      <c r="W155" s="63">
        <f>'ABx data sorted by hole'!AS111</f>
        <v>15.8</v>
      </c>
      <c r="X155" s="63">
        <f>'ABx data sorted by hole'!AX111</f>
        <v>3.6</v>
      </c>
      <c r="Y155" s="63">
        <f>'ABx data sorted by hole'!AZ111</f>
        <v>21.3</v>
      </c>
      <c r="Z155" s="63">
        <f>'ABx data sorted by hole'!BD111</f>
        <v>62</v>
      </c>
      <c r="AA155" s="63">
        <f>'ABx data sorted by hole'!BF111</f>
        <v>3.58</v>
      </c>
      <c r="AB155" s="63">
        <f>'ABx data sorted by hole'!BG111</f>
        <v>2</v>
      </c>
      <c r="AC155" s="63">
        <f>'ABx data sorted by hole'!BH111</f>
        <v>15.4</v>
      </c>
      <c r="AD155" s="63">
        <f>'ABx data sorted by hole'!BI111</f>
        <v>0.5</v>
      </c>
      <c r="AE155" s="63">
        <f>'ABx data sorted by hole'!BJ111</f>
        <v>0.67</v>
      </c>
      <c r="AF155" s="63">
        <f>'ABx data sorted by hole'!BM111</f>
        <v>7.83</v>
      </c>
      <c r="AG155" s="63">
        <f>'ABx data sorted by hole'!BN111</f>
        <v>0.63</v>
      </c>
      <c r="AH155" s="63">
        <f>'ABx data sorted by hole'!BP111</f>
        <v>0.38</v>
      </c>
      <c r="AI155" s="63">
        <f>'ABx data sorted by hole'!BQ111</f>
        <v>1.58</v>
      </c>
      <c r="AJ155" s="63">
        <f>'ABx data sorted by hole'!BT111</f>
        <v>394</v>
      </c>
      <c r="AK155" s="63">
        <f>'ABx data sorted by hole'!BU111</f>
        <v>3.2</v>
      </c>
      <c r="AL155" s="63">
        <f>'ABx data sorted by hole'!BV111</f>
        <v>28.9</v>
      </c>
      <c r="AM155" s="63">
        <f>'ABx data sorted by hole'!BW111</f>
        <v>2.6</v>
      </c>
      <c r="AN155" s="63">
        <f>'ABx data sorted by hole'!BY111</f>
        <v>168</v>
      </c>
    </row>
    <row r="156" spans="1:40" x14ac:dyDescent="0.25">
      <c r="A156" s="11" t="s">
        <v>216</v>
      </c>
      <c r="B156" s="10" t="str">
        <f t="shared" si="10"/>
        <v>DL624</v>
      </c>
      <c r="C156" s="63" t="s">
        <v>347</v>
      </c>
      <c r="D156" s="27">
        <f t="shared" si="11"/>
        <v>1</v>
      </c>
      <c r="E156" s="13">
        <f t="shared" si="12"/>
        <v>2</v>
      </c>
      <c r="F156" s="6" t="str">
        <f t="shared" si="13"/>
        <v>RC chips Clay &amp; Rock</v>
      </c>
      <c r="G156" s="54" t="s">
        <v>227</v>
      </c>
      <c r="H156" s="54" t="s">
        <v>227</v>
      </c>
      <c r="I156" s="63">
        <f>'ABx data sorted by hole'!L112</f>
        <v>174.5</v>
      </c>
      <c r="J156" s="63">
        <f>'ABx data sorted by hole'!Q112</f>
        <v>34.1</v>
      </c>
      <c r="K156" s="63">
        <f>'ABx data sorted by hole'!T112</f>
        <v>22</v>
      </c>
      <c r="L156" s="63">
        <f>'ABx data sorted by hole'!U112</f>
        <v>3.09</v>
      </c>
      <c r="M156" s="63">
        <f>'ABx data sorted by hole'!W112</f>
        <v>4.5999999999999996</v>
      </c>
      <c r="N156" s="63">
        <f>'ABx data sorted by hole'!X112</f>
        <v>2.85</v>
      </c>
      <c r="O156" s="63">
        <f>'ABx data sorted by hole'!Y112</f>
        <v>0.81</v>
      </c>
      <c r="P156" s="63">
        <f>'ABx data sorted by hole'!AB112</f>
        <v>29.5</v>
      </c>
      <c r="Q156" s="63">
        <f>'ABx data sorted by hole'!AC112</f>
        <v>3.96</v>
      </c>
      <c r="R156" s="63">
        <f>'ABx data sorted by hole'!AE112</f>
        <v>4.03</v>
      </c>
      <c r="S156" s="63">
        <f>'ABx data sorted by hole'!AG112</f>
        <v>0.92</v>
      </c>
      <c r="T156" s="63">
        <f>'ABx data sorted by hole'!AJ112</f>
        <v>20.8</v>
      </c>
      <c r="U156" s="63">
        <f>'ABx data sorted by hole'!AL112</f>
        <v>0.42</v>
      </c>
      <c r="V156" s="63">
        <f>'ABx data sorted by hole'!AR112</f>
        <v>7.34</v>
      </c>
      <c r="W156" s="63">
        <f>'ABx data sorted by hole'!AS112</f>
        <v>15</v>
      </c>
      <c r="X156" s="63">
        <f>'ABx data sorted by hole'!AX112</f>
        <v>3.94</v>
      </c>
      <c r="Y156" s="63">
        <f>'ABx data sorted by hole'!AZ112</f>
        <v>25.1</v>
      </c>
      <c r="Z156" s="63">
        <f>'ABx data sorted by hole'!BD112</f>
        <v>65.2</v>
      </c>
      <c r="AA156" s="63">
        <f>'ABx data sorted by hole'!BF112</f>
        <v>3.64</v>
      </c>
      <c r="AB156" s="63">
        <f>'ABx data sorted by hole'!BG112</f>
        <v>1.8</v>
      </c>
      <c r="AC156" s="63">
        <f>'ABx data sorted by hole'!BH112</f>
        <v>12.4</v>
      </c>
      <c r="AD156" s="63">
        <f>'ABx data sorted by hole'!BI112</f>
        <v>0.5</v>
      </c>
      <c r="AE156" s="63">
        <f>'ABx data sorted by hole'!BJ112</f>
        <v>0.64</v>
      </c>
      <c r="AF156" s="63">
        <f>'ABx data sorted by hole'!BM112</f>
        <v>7.02</v>
      </c>
      <c r="AG156" s="63">
        <f>'ABx data sorted by hole'!BN112</f>
        <v>0.62</v>
      </c>
      <c r="AH156" s="63">
        <f>'ABx data sorted by hole'!BP112</f>
        <v>0.36</v>
      </c>
      <c r="AI156" s="63">
        <f>'ABx data sorted by hole'!BQ112</f>
        <v>1.67</v>
      </c>
      <c r="AJ156" s="63">
        <f>'ABx data sorted by hole'!BT112</f>
        <v>399</v>
      </c>
      <c r="AK156" s="63">
        <f>'ABx data sorted by hole'!BU112</f>
        <v>1.3</v>
      </c>
      <c r="AL156" s="63">
        <f>'ABx data sorted by hole'!BV112</f>
        <v>29.1</v>
      </c>
      <c r="AM156" s="63">
        <f>'ABx data sorted by hole'!BW112</f>
        <v>2.42</v>
      </c>
      <c r="AN156" s="63">
        <f>'ABx data sorted by hole'!BY112</f>
        <v>153</v>
      </c>
    </row>
    <row r="157" spans="1:40" x14ac:dyDescent="0.25">
      <c r="A157" s="11" t="s">
        <v>216</v>
      </c>
      <c r="B157" s="10" t="str">
        <f t="shared" si="10"/>
        <v>DL624</v>
      </c>
      <c r="C157" s="63" t="s">
        <v>348</v>
      </c>
      <c r="D157" s="27">
        <f t="shared" si="11"/>
        <v>2</v>
      </c>
      <c r="E157" s="13">
        <f t="shared" si="12"/>
        <v>3</v>
      </c>
      <c r="F157" s="6" t="str">
        <f t="shared" si="13"/>
        <v>RC chips Clay &amp; Rock</v>
      </c>
      <c r="G157" s="54" t="s">
        <v>227</v>
      </c>
      <c r="H157" s="54" t="s">
        <v>227</v>
      </c>
      <c r="I157" s="63">
        <f>'ABx data sorted by hole'!L113</f>
        <v>235</v>
      </c>
      <c r="J157" s="63">
        <f>'ABx data sorted by hole'!Q113</f>
        <v>145.5</v>
      </c>
      <c r="K157" s="63">
        <f>'ABx data sorted by hole'!T113</f>
        <v>21</v>
      </c>
      <c r="L157" s="63">
        <f>'ABx data sorted by hole'!U113</f>
        <v>3.59</v>
      </c>
      <c r="M157" s="63">
        <f>'ABx data sorted by hole'!W113</f>
        <v>7.59</v>
      </c>
      <c r="N157" s="63">
        <f>'ABx data sorted by hole'!X113</f>
        <v>4.22</v>
      </c>
      <c r="O157" s="63">
        <f>'ABx data sorted by hole'!Y113</f>
        <v>1.95</v>
      </c>
      <c r="P157" s="63">
        <f>'ABx data sorted by hole'!AB113</f>
        <v>27.8</v>
      </c>
      <c r="Q157" s="63">
        <f>'ABx data sorted by hole'!AC113</f>
        <v>5.93</v>
      </c>
      <c r="R157" s="63">
        <f>'ABx data sorted by hole'!AE113</f>
        <v>3.82</v>
      </c>
      <c r="S157" s="63">
        <f>'ABx data sorted by hole'!AG113</f>
        <v>1.34</v>
      </c>
      <c r="T157" s="63">
        <f>'ABx data sorted by hole'!AJ113</f>
        <v>31.7</v>
      </c>
      <c r="U157" s="63">
        <f>'ABx data sorted by hole'!AL113</f>
        <v>0.56999999999999995</v>
      </c>
      <c r="V157" s="63">
        <f>'ABx data sorted by hole'!AR113</f>
        <v>6.68</v>
      </c>
      <c r="W157" s="63">
        <f>'ABx data sorted by hole'!AS113</f>
        <v>26.9</v>
      </c>
      <c r="X157" s="63">
        <f>'ABx data sorted by hole'!AX113</f>
        <v>6.36</v>
      </c>
      <c r="Y157" s="63">
        <f>'ABx data sorted by hole'!AZ113</f>
        <v>30.4</v>
      </c>
      <c r="Z157" s="63">
        <f>'ABx data sorted by hole'!BD113</f>
        <v>69.5</v>
      </c>
      <c r="AA157" s="63">
        <f>'ABx data sorted by hole'!BF113</f>
        <v>5.56</v>
      </c>
      <c r="AB157" s="63">
        <f>'ABx data sorted by hole'!BG113</f>
        <v>1.5</v>
      </c>
      <c r="AC157" s="63">
        <f>'ABx data sorted by hole'!BH113</f>
        <v>10.8</v>
      </c>
      <c r="AD157" s="63">
        <f>'ABx data sorted by hole'!BI113</f>
        <v>0.5</v>
      </c>
      <c r="AE157" s="63">
        <f>'ABx data sorted by hole'!BJ113</f>
        <v>0.97</v>
      </c>
      <c r="AF157" s="63">
        <f>'ABx data sorted by hole'!BM113</f>
        <v>6.12</v>
      </c>
      <c r="AG157" s="63">
        <f>'ABx data sorted by hole'!BN113</f>
        <v>0.57999999999999996</v>
      </c>
      <c r="AH157" s="63">
        <f>'ABx data sorted by hole'!BP113</f>
        <v>0.52</v>
      </c>
      <c r="AI157" s="63">
        <f>'ABx data sorted by hole'!BQ113</f>
        <v>1.6</v>
      </c>
      <c r="AJ157" s="63">
        <f>'ABx data sorted by hole'!BT113</f>
        <v>404</v>
      </c>
      <c r="AK157" s="63">
        <f>'ABx data sorted by hole'!BU113</f>
        <v>1.3</v>
      </c>
      <c r="AL157" s="63">
        <f>'ABx data sorted by hole'!BV113</f>
        <v>42.8</v>
      </c>
      <c r="AM157" s="63">
        <f>'ABx data sorted by hole'!BW113</f>
        <v>3.81</v>
      </c>
      <c r="AN157" s="63">
        <f>'ABx data sorted by hole'!BY113</f>
        <v>140</v>
      </c>
    </row>
    <row r="158" spans="1:40" x14ac:dyDescent="0.25">
      <c r="A158" s="11" t="s">
        <v>216</v>
      </c>
      <c r="B158" s="10" t="str">
        <f t="shared" si="10"/>
        <v>DL624</v>
      </c>
      <c r="C158" s="63" t="s">
        <v>349</v>
      </c>
      <c r="D158" s="27">
        <f t="shared" si="11"/>
        <v>3</v>
      </c>
      <c r="E158" s="13">
        <f t="shared" si="12"/>
        <v>4</v>
      </c>
      <c r="F158" s="6" t="str">
        <f t="shared" si="13"/>
        <v>RC chips Clay &amp; Rock</v>
      </c>
      <c r="G158" s="54" t="s">
        <v>227</v>
      </c>
      <c r="H158" s="54" t="s">
        <v>227</v>
      </c>
      <c r="I158" s="63">
        <f>'ABx data sorted by hole'!L114</f>
        <v>222</v>
      </c>
      <c r="J158" s="63">
        <f>'ABx data sorted by hole'!Q114</f>
        <v>50.5</v>
      </c>
      <c r="K158" s="63">
        <f>'ABx data sorted by hole'!T114</f>
        <v>20</v>
      </c>
      <c r="L158" s="63">
        <f>'ABx data sorted by hole'!U114</f>
        <v>2</v>
      </c>
      <c r="M158" s="63">
        <f>'ABx data sorted by hole'!W114</f>
        <v>5.66</v>
      </c>
      <c r="N158" s="63">
        <f>'ABx data sorted by hole'!X114</f>
        <v>3.61</v>
      </c>
      <c r="O158" s="63">
        <f>'ABx data sorted by hole'!Y114</f>
        <v>1.1399999999999999</v>
      </c>
      <c r="P158" s="63">
        <f>'ABx data sorted by hole'!AB114</f>
        <v>21.9</v>
      </c>
      <c r="Q158" s="63">
        <f>'ABx data sorted by hole'!AC114</f>
        <v>4.7</v>
      </c>
      <c r="R158" s="63">
        <f>'ABx data sorted by hole'!AE114</f>
        <v>3.32</v>
      </c>
      <c r="S158" s="63">
        <f>'ABx data sorted by hole'!AG114</f>
        <v>1.04</v>
      </c>
      <c r="T158" s="63">
        <f>'ABx data sorted by hole'!AJ114</f>
        <v>18.100000000000001</v>
      </c>
      <c r="U158" s="63">
        <f>'ABx data sorted by hole'!AL114</f>
        <v>0.42</v>
      </c>
      <c r="V158" s="63">
        <f>'ABx data sorted by hole'!AR114</f>
        <v>5.93</v>
      </c>
      <c r="W158" s="63">
        <f>'ABx data sorted by hole'!AS114</f>
        <v>18.399999999999999</v>
      </c>
      <c r="X158" s="63">
        <f>'ABx data sorted by hole'!AX114</f>
        <v>4.41</v>
      </c>
      <c r="Y158" s="63">
        <f>'ABx data sorted by hole'!AZ114</f>
        <v>34.9</v>
      </c>
      <c r="Z158" s="63">
        <f>'ABx data sorted by hole'!BD114</f>
        <v>56</v>
      </c>
      <c r="AA158" s="63">
        <f>'ABx data sorted by hole'!BF114</f>
        <v>4.6500000000000004</v>
      </c>
      <c r="AB158" s="63">
        <f>'ABx data sorted by hole'!BG114</f>
        <v>1.5</v>
      </c>
      <c r="AC158" s="63">
        <f>'ABx data sorted by hole'!BH114</f>
        <v>99.1</v>
      </c>
      <c r="AD158" s="63">
        <f>'ABx data sorted by hole'!BI114</f>
        <v>0.4</v>
      </c>
      <c r="AE158" s="63">
        <f>'ABx data sorted by hole'!BJ114</f>
        <v>0.77</v>
      </c>
      <c r="AF158" s="63">
        <f>'ABx data sorted by hole'!BM114</f>
        <v>4.42</v>
      </c>
      <c r="AG158" s="63">
        <f>'ABx data sorted by hole'!BN114</f>
        <v>0.5</v>
      </c>
      <c r="AH158" s="63">
        <f>'ABx data sorted by hole'!BP114</f>
        <v>0.42</v>
      </c>
      <c r="AI158" s="63">
        <f>'ABx data sorted by hole'!BQ114</f>
        <v>1.24</v>
      </c>
      <c r="AJ158" s="63">
        <f>'ABx data sorted by hole'!BT114</f>
        <v>319</v>
      </c>
      <c r="AK158" s="63">
        <f>'ABx data sorted by hole'!BU114</f>
        <v>24</v>
      </c>
      <c r="AL158" s="63">
        <f>'ABx data sorted by hole'!BV114</f>
        <v>31.1</v>
      </c>
      <c r="AM158" s="63">
        <f>'ABx data sorted by hole'!BW114</f>
        <v>3.08</v>
      </c>
      <c r="AN158" s="63">
        <f>'ABx data sorted by hole'!BY114</f>
        <v>117</v>
      </c>
    </row>
    <row r="159" spans="1:40" x14ac:dyDescent="0.25">
      <c r="A159" s="11" t="s">
        <v>216</v>
      </c>
      <c r="B159" s="10" t="str">
        <f t="shared" si="10"/>
        <v>DL625</v>
      </c>
      <c r="C159" s="63" t="s">
        <v>350</v>
      </c>
      <c r="D159" s="27">
        <f t="shared" si="11"/>
        <v>0</v>
      </c>
      <c r="E159" s="13">
        <f t="shared" si="12"/>
        <v>1</v>
      </c>
      <c r="F159" s="6" t="str">
        <f t="shared" si="13"/>
        <v>RC chips Clay &amp; Rock</v>
      </c>
      <c r="G159" s="54" t="s">
        <v>227</v>
      </c>
      <c r="H159" s="54" t="s">
        <v>227</v>
      </c>
      <c r="I159" s="63">
        <f>'ABx data sorted by hole'!L115</f>
        <v>121.5</v>
      </c>
      <c r="J159" s="63">
        <f>'ABx data sorted by hole'!Q115</f>
        <v>32.5</v>
      </c>
      <c r="K159" s="63">
        <f>'ABx data sorted by hole'!T115</f>
        <v>34</v>
      </c>
      <c r="L159" s="63">
        <f>'ABx data sorted by hole'!U115</f>
        <v>2.0299999999999998</v>
      </c>
      <c r="M159" s="63">
        <f>'ABx data sorted by hole'!W115</f>
        <v>3</v>
      </c>
      <c r="N159" s="63">
        <f>'ABx data sorted by hole'!X115</f>
        <v>1.99</v>
      </c>
      <c r="O159" s="63">
        <f>'ABx data sorted by hole'!Y115</f>
        <v>0.77</v>
      </c>
      <c r="P159" s="63">
        <f>'ABx data sorted by hole'!AB115</f>
        <v>28.2</v>
      </c>
      <c r="Q159" s="63">
        <f>'ABx data sorted by hole'!AC115</f>
        <v>3.52</v>
      </c>
      <c r="R159" s="63">
        <f>'ABx data sorted by hole'!AE115</f>
        <v>4.1900000000000004</v>
      </c>
      <c r="S159" s="63">
        <f>'ABx data sorted by hole'!AG115</f>
        <v>0.66</v>
      </c>
      <c r="T159" s="63">
        <f>'ABx data sorted by hole'!AJ115</f>
        <v>13.7</v>
      </c>
      <c r="U159" s="63">
        <f>'ABx data sorted by hole'!AL115</f>
        <v>0.35</v>
      </c>
      <c r="V159" s="63">
        <f>'ABx data sorted by hole'!AR115</f>
        <v>7.8</v>
      </c>
      <c r="W159" s="63">
        <f>'ABx data sorted by hole'!AS115</f>
        <v>13.8</v>
      </c>
      <c r="X159" s="63">
        <f>'ABx data sorted by hole'!AX115</f>
        <v>3.11</v>
      </c>
      <c r="Y159" s="63">
        <f>'ABx data sorted by hole'!AZ115</f>
        <v>14.8</v>
      </c>
      <c r="Z159" s="63">
        <f>'ABx data sorted by hole'!BD115</f>
        <v>65.8</v>
      </c>
      <c r="AA159" s="63">
        <f>'ABx data sorted by hole'!BF115</f>
        <v>2.95</v>
      </c>
      <c r="AB159" s="63">
        <f>'ABx data sorted by hole'!BG115</f>
        <v>2.1</v>
      </c>
      <c r="AC159" s="63">
        <f>'ABx data sorted by hole'!BH115</f>
        <v>10.6</v>
      </c>
      <c r="AD159" s="63">
        <f>'ABx data sorted by hole'!BI115</f>
        <v>0.5</v>
      </c>
      <c r="AE159" s="63">
        <f>'ABx data sorted by hole'!BJ115</f>
        <v>0.44</v>
      </c>
      <c r="AF159" s="63">
        <f>'ABx data sorted by hole'!BM115</f>
        <v>8.2100000000000009</v>
      </c>
      <c r="AG159" s="63">
        <f>'ABx data sorted by hole'!BN115</f>
        <v>0.62</v>
      </c>
      <c r="AH159" s="63">
        <f>'ABx data sorted by hole'!BP115</f>
        <v>0.27</v>
      </c>
      <c r="AI159" s="63">
        <f>'ABx data sorted by hole'!BQ115</f>
        <v>1.66</v>
      </c>
      <c r="AJ159" s="63">
        <f>'ABx data sorted by hole'!BT115</f>
        <v>362</v>
      </c>
      <c r="AK159" s="63">
        <f>'ABx data sorted by hole'!BU115</f>
        <v>2.7</v>
      </c>
      <c r="AL159" s="63">
        <f>'ABx data sorted by hole'!BV115</f>
        <v>19</v>
      </c>
      <c r="AM159" s="63">
        <f>'ABx data sorted by hole'!BW115</f>
        <v>2.34</v>
      </c>
      <c r="AN159" s="63">
        <f>'ABx data sorted by hole'!BY115</f>
        <v>157</v>
      </c>
    </row>
    <row r="160" spans="1:40" x14ac:dyDescent="0.25">
      <c r="A160" s="11" t="s">
        <v>216</v>
      </c>
      <c r="B160" s="10" t="str">
        <f t="shared" si="10"/>
        <v>DL625</v>
      </c>
      <c r="C160" s="63" t="s">
        <v>351</v>
      </c>
      <c r="D160" s="27">
        <f t="shared" si="11"/>
        <v>1</v>
      </c>
      <c r="E160" s="13">
        <f t="shared" si="12"/>
        <v>2</v>
      </c>
      <c r="F160" s="6" t="str">
        <f t="shared" si="13"/>
        <v>RC chips Clay &amp; Rock</v>
      </c>
      <c r="G160" s="54" t="s">
        <v>227</v>
      </c>
      <c r="H160" s="54" t="s">
        <v>227</v>
      </c>
      <c r="I160" s="63">
        <f>'ABx data sorted by hole'!L116</f>
        <v>104</v>
      </c>
      <c r="J160" s="63">
        <f>'ABx data sorted by hole'!Q116</f>
        <v>22.4</v>
      </c>
      <c r="K160" s="63">
        <f>'ABx data sorted by hole'!T116</f>
        <v>21</v>
      </c>
      <c r="L160" s="63">
        <f>'ABx data sorted by hole'!U116</f>
        <v>2</v>
      </c>
      <c r="M160" s="63">
        <f>'ABx data sorted by hole'!W116</f>
        <v>3.92</v>
      </c>
      <c r="N160" s="63">
        <f>'ABx data sorted by hole'!X116</f>
        <v>2.11</v>
      </c>
      <c r="O160" s="63">
        <f>'ABx data sorted by hole'!Y116</f>
        <v>0.78</v>
      </c>
      <c r="P160" s="63">
        <f>'ABx data sorted by hole'!AB116</f>
        <v>26</v>
      </c>
      <c r="Q160" s="63">
        <f>'ABx data sorted by hole'!AC116</f>
        <v>3.25</v>
      </c>
      <c r="R160" s="63">
        <f>'ABx data sorted by hole'!AE116</f>
        <v>3.34</v>
      </c>
      <c r="S160" s="63">
        <f>'ABx data sorted by hole'!AG116</f>
        <v>0.73</v>
      </c>
      <c r="T160" s="63">
        <f>'ABx data sorted by hole'!AJ116</f>
        <v>15.4</v>
      </c>
      <c r="U160" s="63">
        <f>'ABx data sorted by hole'!AL116</f>
        <v>0.36</v>
      </c>
      <c r="V160" s="63">
        <f>'ABx data sorted by hole'!AR116</f>
        <v>5.61</v>
      </c>
      <c r="W160" s="63">
        <f>'ABx data sorted by hole'!AS116</f>
        <v>13.4</v>
      </c>
      <c r="X160" s="63">
        <f>'ABx data sorted by hole'!AX116</f>
        <v>3.37</v>
      </c>
      <c r="Y160" s="63">
        <f>'ABx data sorted by hole'!AZ116</f>
        <v>12.3</v>
      </c>
      <c r="Z160" s="63">
        <f>'ABx data sorted by hole'!BD116</f>
        <v>69.400000000000006</v>
      </c>
      <c r="AA160" s="63">
        <f>'ABx data sorted by hole'!BF116</f>
        <v>3.07</v>
      </c>
      <c r="AB160" s="63">
        <f>'ABx data sorted by hole'!BG116</f>
        <v>1.7</v>
      </c>
      <c r="AC160" s="63">
        <f>'ABx data sorted by hole'!BH116</f>
        <v>11.2</v>
      </c>
      <c r="AD160" s="63">
        <f>'ABx data sorted by hole'!BI116</f>
        <v>0.4</v>
      </c>
      <c r="AE160" s="63">
        <f>'ABx data sorted by hole'!BJ116</f>
        <v>0.48</v>
      </c>
      <c r="AF160" s="63">
        <f>'ABx data sorted by hole'!BM116</f>
        <v>6.22</v>
      </c>
      <c r="AG160" s="63">
        <f>'ABx data sorted by hole'!BN116</f>
        <v>0.47</v>
      </c>
      <c r="AH160" s="63">
        <f>'ABx data sorted by hole'!BP116</f>
        <v>0.28000000000000003</v>
      </c>
      <c r="AI160" s="63">
        <f>'ABx data sorted by hole'!BQ116</f>
        <v>1.37</v>
      </c>
      <c r="AJ160" s="63">
        <f>'ABx data sorted by hole'!BT116</f>
        <v>271</v>
      </c>
      <c r="AK160" s="63">
        <f>'ABx data sorted by hole'!BU116</f>
        <v>1.6</v>
      </c>
      <c r="AL160" s="63">
        <f>'ABx data sorted by hole'!BV116</f>
        <v>20.5</v>
      </c>
      <c r="AM160" s="63">
        <f>'ABx data sorted by hole'!BW116</f>
        <v>2.4500000000000002</v>
      </c>
      <c r="AN160" s="63">
        <f>'ABx data sorted by hole'!BY116</f>
        <v>115</v>
      </c>
    </row>
    <row r="161" spans="1:40" x14ac:dyDescent="0.25">
      <c r="A161" s="11" t="s">
        <v>216</v>
      </c>
      <c r="B161" s="10" t="str">
        <f t="shared" si="10"/>
        <v>DL625</v>
      </c>
      <c r="C161" s="63" t="s">
        <v>352</v>
      </c>
      <c r="D161" s="27">
        <f t="shared" si="11"/>
        <v>2</v>
      </c>
      <c r="E161" s="13">
        <f t="shared" si="12"/>
        <v>3</v>
      </c>
      <c r="F161" s="6" t="str">
        <f t="shared" si="13"/>
        <v>RC chips Clay &amp; Rock</v>
      </c>
      <c r="G161" s="54" t="s">
        <v>227</v>
      </c>
      <c r="H161" s="54" t="s">
        <v>227</v>
      </c>
      <c r="I161" s="63">
        <f>'ABx data sorted by hole'!L117</f>
        <v>177</v>
      </c>
      <c r="J161" s="63">
        <f>'ABx data sorted by hole'!Q117</f>
        <v>198</v>
      </c>
      <c r="K161" s="63">
        <f>'ABx data sorted by hole'!T117</f>
        <v>13</v>
      </c>
      <c r="L161" s="63">
        <f>'ABx data sorted by hole'!U117</f>
        <v>3.44</v>
      </c>
      <c r="M161" s="63">
        <f>'ABx data sorted by hole'!W117</f>
        <v>8.81</v>
      </c>
      <c r="N161" s="63">
        <f>'ABx data sorted by hole'!X117</f>
        <v>4.3099999999999996</v>
      </c>
      <c r="O161" s="63">
        <f>'ABx data sorted by hole'!Y117</f>
        <v>1.97</v>
      </c>
      <c r="P161" s="63">
        <f>'ABx data sorted by hole'!AB117</f>
        <v>25.9</v>
      </c>
      <c r="Q161" s="63">
        <f>'ABx data sorted by hole'!AC117</f>
        <v>7.83</v>
      </c>
      <c r="R161" s="63">
        <f>'ABx data sorted by hole'!AE117</f>
        <v>3.52</v>
      </c>
      <c r="S161" s="63">
        <f>'ABx data sorted by hole'!AG117</f>
        <v>1.57</v>
      </c>
      <c r="T161" s="63">
        <f>'ABx data sorted by hole'!AJ117</f>
        <v>36.700000000000003</v>
      </c>
      <c r="U161" s="63">
        <f>'ABx data sorted by hole'!AL117</f>
        <v>0.66</v>
      </c>
      <c r="V161" s="63">
        <f>'ABx data sorted by hole'!AR117</f>
        <v>6.53</v>
      </c>
      <c r="W161" s="63">
        <f>'ABx data sorted by hole'!AS117</f>
        <v>38.9</v>
      </c>
      <c r="X161" s="63">
        <f>'ABx data sorted by hole'!AX117</f>
        <v>9</v>
      </c>
      <c r="Y161" s="63">
        <f>'ABx data sorted by hole'!AZ117</f>
        <v>20.3</v>
      </c>
      <c r="Z161" s="63">
        <f>'ABx data sorted by hole'!BD117</f>
        <v>82.3</v>
      </c>
      <c r="AA161" s="63">
        <f>'ABx data sorted by hole'!BF117</f>
        <v>7.52</v>
      </c>
      <c r="AB161" s="63">
        <f>'ABx data sorted by hole'!BG117</f>
        <v>1.3</v>
      </c>
      <c r="AC161" s="63">
        <f>'ABx data sorted by hole'!BH117</f>
        <v>10.4</v>
      </c>
      <c r="AD161" s="63">
        <f>'ABx data sorted by hole'!BI117</f>
        <v>0.4</v>
      </c>
      <c r="AE161" s="63">
        <f>'ABx data sorted by hole'!BJ117</f>
        <v>1.2</v>
      </c>
      <c r="AF161" s="63">
        <f>'ABx data sorted by hole'!BM117</f>
        <v>5.94</v>
      </c>
      <c r="AG161" s="63">
        <f>'ABx data sorted by hole'!BN117</f>
        <v>0.53</v>
      </c>
      <c r="AH161" s="63">
        <f>'ABx data sorted by hole'!BP117</f>
        <v>0.63</v>
      </c>
      <c r="AI161" s="63">
        <f>'ABx data sorted by hole'!BQ117</f>
        <v>1.47</v>
      </c>
      <c r="AJ161" s="63">
        <f>'ABx data sorted by hole'!BT117</f>
        <v>261</v>
      </c>
      <c r="AK161" s="63">
        <f>'ABx data sorted by hole'!BU117</f>
        <v>1.1000000000000001</v>
      </c>
      <c r="AL161" s="63">
        <f>'ABx data sorted by hole'!BV117</f>
        <v>39.9</v>
      </c>
      <c r="AM161" s="63">
        <f>'ABx data sorted by hole'!BW117</f>
        <v>4.4000000000000004</v>
      </c>
      <c r="AN161" s="63">
        <f>'ABx data sorted by hole'!BY117</f>
        <v>129</v>
      </c>
    </row>
    <row r="162" spans="1:40" x14ac:dyDescent="0.25">
      <c r="A162" s="11" t="s">
        <v>216</v>
      </c>
      <c r="B162" s="10" t="str">
        <f t="shared" si="10"/>
        <v>DL625</v>
      </c>
      <c r="C162" s="63" t="s">
        <v>353</v>
      </c>
      <c r="D162" s="27">
        <f t="shared" si="11"/>
        <v>3</v>
      </c>
      <c r="E162" s="13">
        <f t="shared" si="12"/>
        <v>4</v>
      </c>
      <c r="F162" s="6" t="str">
        <f t="shared" si="13"/>
        <v>RC chips Clay &amp; Rock</v>
      </c>
      <c r="G162" s="54" t="s">
        <v>227</v>
      </c>
      <c r="H162" s="54" t="s">
        <v>227</v>
      </c>
      <c r="I162" s="63">
        <f>'ABx data sorted by hole'!L118</f>
        <v>272</v>
      </c>
      <c r="J162" s="63">
        <f>'ABx data sorted by hole'!Q118</f>
        <v>284</v>
      </c>
      <c r="K162" s="63">
        <f>'ABx data sorted by hole'!T118</f>
        <v>9</v>
      </c>
      <c r="L162" s="63">
        <f>'ABx data sorted by hole'!U118</f>
        <v>3.7</v>
      </c>
      <c r="M162" s="63">
        <f>'ABx data sorted by hole'!W118</f>
        <v>17.899999999999999</v>
      </c>
      <c r="N162" s="63">
        <f>'ABx data sorted by hole'!X118</f>
        <v>9.9</v>
      </c>
      <c r="O162" s="63">
        <f>'ABx data sorted by hole'!Y118</f>
        <v>5.23</v>
      </c>
      <c r="P162" s="63">
        <f>'ABx data sorted by hole'!AB118</f>
        <v>24.2</v>
      </c>
      <c r="Q162" s="63">
        <f>'ABx data sorted by hole'!AC118</f>
        <v>17.2</v>
      </c>
      <c r="R162" s="63">
        <f>'ABx data sorted by hole'!AE118</f>
        <v>3.59</v>
      </c>
      <c r="S162" s="63">
        <f>'ABx data sorted by hole'!AG118</f>
        <v>3.28</v>
      </c>
      <c r="T162" s="63">
        <f>'ABx data sorted by hole'!AJ118</f>
        <v>75.2</v>
      </c>
      <c r="U162" s="63">
        <f>'ABx data sorted by hole'!AL118</f>
        <v>1.3</v>
      </c>
      <c r="V162" s="63">
        <f>'ABx data sorted by hole'!AR118</f>
        <v>6.24</v>
      </c>
      <c r="W162" s="63">
        <f>'ABx data sorted by hole'!AS118</f>
        <v>88.2</v>
      </c>
      <c r="X162" s="63">
        <f>'ABx data sorted by hole'!AX118</f>
        <v>20.5</v>
      </c>
      <c r="Y162" s="63">
        <f>'ABx data sorted by hole'!AZ118</f>
        <v>26</v>
      </c>
      <c r="Z162" s="63">
        <f>'ABx data sorted by hole'!BD118</f>
        <v>84.9</v>
      </c>
      <c r="AA162" s="63">
        <f>'ABx data sorted by hole'!BF118</f>
        <v>17.75</v>
      </c>
      <c r="AB162" s="63">
        <f>'ABx data sorted by hole'!BG118</f>
        <v>1.5</v>
      </c>
      <c r="AC162" s="63">
        <f>'ABx data sorted by hole'!BH118</f>
        <v>13.1</v>
      </c>
      <c r="AD162" s="63">
        <f>'ABx data sorted by hole'!BI118</f>
        <v>0.4</v>
      </c>
      <c r="AE162" s="63">
        <f>'ABx data sorted by hole'!BJ118</f>
        <v>2.79</v>
      </c>
      <c r="AF162" s="63">
        <f>'ABx data sorted by hole'!BM118</f>
        <v>4.99</v>
      </c>
      <c r="AG162" s="63">
        <f>'ABx data sorted by hole'!BN118</f>
        <v>0.53</v>
      </c>
      <c r="AH162" s="63">
        <f>'ABx data sorted by hole'!BP118</f>
        <v>1.4</v>
      </c>
      <c r="AI162" s="63">
        <f>'ABx data sorted by hole'!BQ118</f>
        <v>1.18</v>
      </c>
      <c r="AJ162" s="63">
        <f>'ABx data sorted by hole'!BT118</f>
        <v>250</v>
      </c>
      <c r="AK162" s="63">
        <f>'ABx data sorted by hole'!BU118</f>
        <v>1.4</v>
      </c>
      <c r="AL162" s="63">
        <f>'ABx data sorted by hole'!BV118</f>
        <v>83.4</v>
      </c>
      <c r="AM162" s="63">
        <f>'ABx data sorted by hole'!BW118</f>
        <v>9.32</v>
      </c>
      <c r="AN162" s="63">
        <f>'ABx data sorted by hole'!BY118</f>
        <v>122</v>
      </c>
    </row>
    <row r="163" spans="1:40" x14ac:dyDescent="0.25">
      <c r="A163" s="11" t="s">
        <v>216</v>
      </c>
      <c r="B163" s="10" t="str">
        <f t="shared" si="10"/>
        <v>DL625</v>
      </c>
      <c r="C163" s="63" t="s">
        <v>354</v>
      </c>
      <c r="D163" s="27">
        <f t="shared" si="11"/>
        <v>4</v>
      </c>
      <c r="E163" s="13">
        <f t="shared" si="12"/>
        <v>5</v>
      </c>
      <c r="F163" s="6" t="str">
        <f t="shared" si="13"/>
        <v>RC chips Clay &amp; Rock</v>
      </c>
      <c r="G163" s="54" t="s">
        <v>227</v>
      </c>
      <c r="H163" s="54" t="s">
        <v>227</v>
      </c>
      <c r="I163" s="63">
        <f>'ABx data sorted by hole'!L119</f>
        <v>474</v>
      </c>
      <c r="J163" s="63">
        <f>'ABx data sorted by hole'!Q119</f>
        <v>299</v>
      </c>
      <c r="K163" s="63">
        <f>'ABx data sorted by hole'!T119</f>
        <v>11</v>
      </c>
      <c r="L163" s="63">
        <f>'ABx data sorted by hole'!U119</f>
        <v>2.87</v>
      </c>
      <c r="M163" s="63">
        <f>'ABx data sorted by hole'!W119</f>
        <v>26.4</v>
      </c>
      <c r="N163" s="63">
        <f>'ABx data sorted by hole'!X119</f>
        <v>14.3</v>
      </c>
      <c r="O163" s="63">
        <f>'ABx data sorted by hole'!Y119</f>
        <v>7.83</v>
      </c>
      <c r="P163" s="63">
        <f>'ABx data sorted by hole'!AB119</f>
        <v>25.4</v>
      </c>
      <c r="Q163" s="63">
        <f>'ABx data sorted by hole'!AC119</f>
        <v>26.6</v>
      </c>
      <c r="R163" s="63">
        <f>'ABx data sorted by hole'!AE119</f>
        <v>3.26</v>
      </c>
      <c r="S163" s="63">
        <f>'ABx data sorted by hole'!AG119</f>
        <v>4.96</v>
      </c>
      <c r="T163" s="63">
        <f>'ABx data sorted by hole'!AJ119</f>
        <v>101.5</v>
      </c>
      <c r="U163" s="63">
        <f>'ABx data sorted by hole'!AL119</f>
        <v>2.36</v>
      </c>
      <c r="V163" s="63">
        <f>'ABx data sorted by hole'!AR119</f>
        <v>6.08</v>
      </c>
      <c r="W163" s="63">
        <f>'ABx data sorted by hole'!AS119</f>
        <v>130.5</v>
      </c>
      <c r="X163" s="63">
        <f>'ABx data sorted by hole'!AX119</f>
        <v>29.1</v>
      </c>
      <c r="Y163" s="63">
        <f>'ABx data sorted by hole'!AZ119</f>
        <v>35.1</v>
      </c>
      <c r="Z163" s="63">
        <f>'ABx data sorted by hole'!BD119</f>
        <v>83.9</v>
      </c>
      <c r="AA163" s="63">
        <f>'ABx data sorted by hole'!BF119</f>
        <v>29.5</v>
      </c>
      <c r="AB163" s="63">
        <f>'ABx data sorted by hole'!BG119</f>
        <v>1.4</v>
      </c>
      <c r="AC163" s="63">
        <f>'ABx data sorted by hole'!BH119</f>
        <v>20</v>
      </c>
      <c r="AD163" s="63">
        <f>'ABx data sorted by hole'!BI119</f>
        <v>0.4</v>
      </c>
      <c r="AE163" s="63">
        <f>'ABx data sorted by hole'!BJ119</f>
        <v>3.96</v>
      </c>
      <c r="AF163" s="63">
        <f>'ABx data sorted by hole'!BM119</f>
        <v>4.68</v>
      </c>
      <c r="AG163" s="63">
        <f>'ABx data sorted by hole'!BN119</f>
        <v>0.5</v>
      </c>
      <c r="AH163" s="63">
        <f>'ABx data sorted by hole'!BP119</f>
        <v>2.02</v>
      </c>
      <c r="AI163" s="63">
        <f>'ABx data sorted by hole'!BQ119</f>
        <v>1.1599999999999999</v>
      </c>
      <c r="AJ163" s="63">
        <f>'ABx data sorted by hole'!BT119</f>
        <v>309</v>
      </c>
      <c r="AK163" s="63">
        <f>'ABx data sorted by hole'!BU119</f>
        <v>0.9</v>
      </c>
      <c r="AL163" s="63">
        <f>'ABx data sorted by hole'!BV119</f>
        <v>112.5</v>
      </c>
      <c r="AM163" s="63">
        <f>'ABx data sorted by hole'!BW119</f>
        <v>13.45</v>
      </c>
      <c r="AN163" s="63">
        <f>'ABx data sorted by hole'!BY119</f>
        <v>114</v>
      </c>
    </row>
    <row r="164" spans="1:40" x14ac:dyDescent="0.25">
      <c r="A164" s="11" t="s">
        <v>216</v>
      </c>
      <c r="B164" s="10" t="str">
        <f t="shared" si="10"/>
        <v>DL625</v>
      </c>
      <c r="C164" s="63" t="s">
        <v>355</v>
      </c>
      <c r="D164" s="27">
        <f t="shared" si="11"/>
        <v>5</v>
      </c>
      <c r="E164" s="13">
        <f t="shared" si="12"/>
        <v>6</v>
      </c>
      <c r="F164" s="6" t="str">
        <f t="shared" si="13"/>
        <v>RC chips Clay &amp; Rock</v>
      </c>
      <c r="G164" s="54" t="s">
        <v>227</v>
      </c>
      <c r="H164" s="54" t="s">
        <v>227</v>
      </c>
      <c r="I164" s="63">
        <f>'ABx data sorted by hole'!L120</f>
        <v>294</v>
      </c>
      <c r="J164" s="63">
        <f>'ABx data sorted by hole'!Q120</f>
        <v>75.599999999999994</v>
      </c>
      <c r="K164" s="63">
        <f>'ABx data sorted by hole'!T120</f>
        <v>12</v>
      </c>
      <c r="L164" s="63">
        <f>'ABx data sorted by hole'!U120</f>
        <v>1.36</v>
      </c>
      <c r="M164" s="63">
        <f>'ABx data sorted by hole'!W120</f>
        <v>13.75</v>
      </c>
      <c r="N164" s="63">
        <f>'ABx data sorted by hole'!X120</f>
        <v>7.5</v>
      </c>
      <c r="O164" s="63">
        <f>'ABx data sorted by hole'!Y120</f>
        <v>3.78</v>
      </c>
      <c r="P164" s="63">
        <f>'ABx data sorted by hole'!AB120</f>
        <v>19.3</v>
      </c>
      <c r="Q164" s="63">
        <f>'ABx data sorted by hole'!AC120</f>
        <v>14.6</v>
      </c>
      <c r="R164" s="63">
        <f>'ABx data sorted by hole'!AE120</f>
        <v>2.2799999999999998</v>
      </c>
      <c r="S164" s="63">
        <f>'ABx data sorted by hole'!AG120</f>
        <v>2.64</v>
      </c>
      <c r="T164" s="63">
        <f>'ABx data sorted by hole'!AJ120</f>
        <v>41</v>
      </c>
      <c r="U164" s="63">
        <f>'ABx data sorted by hole'!AL120</f>
        <v>1.08</v>
      </c>
      <c r="V164" s="63">
        <f>'ABx data sorted by hole'!AR120</f>
        <v>4.6100000000000003</v>
      </c>
      <c r="W164" s="63">
        <f>'ABx data sorted by hole'!AS120</f>
        <v>52.2</v>
      </c>
      <c r="X164" s="63">
        <f>'ABx data sorted by hole'!AX120</f>
        <v>11.65</v>
      </c>
      <c r="Y164" s="63">
        <f>'ABx data sorted by hole'!AZ120</f>
        <v>33.799999999999997</v>
      </c>
      <c r="Z164" s="63">
        <f>'ABx data sorted by hole'!BD120</f>
        <v>57.2</v>
      </c>
      <c r="AA164" s="63">
        <f>'ABx data sorted by hole'!BF120</f>
        <v>12.05</v>
      </c>
      <c r="AB164" s="63">
        <f>'ABx data sorted by hole'!BG120</f>
        <v>1.2</v>
      </c>
      <c r="AC164" s="63">
        <f>'ABx data sorted by hole'!BH120</f>
        <v>120</v>
      </c>
      <c r="AD164" s="63">
        <f>'ABx data sorted by hole'!BI120</f>
        <v>0.3</v>
      </c>
      <c r="AE164" s="63">
        <f>'ABx data sorted by hole'!BJ120</f>
        <v>2.19</v>
      </c>
      <c r="AF164" s="63">
        <f>'ABx data sorted by hole'!BM120</f>
        <v>3.3</v>
      </c>
      <c r="AG164" s="63">
        <f>'ABx data sorted by hole'!BN120</f>
        <v>0.42</v>
      </c>
      <c r="AH164" s="63">
        <f>'ABx data sorted by hole'!BP120</f>
        <v>1.06</v>
      </c>
      <c r="AI164" s="63">
        <f>'ABx data sorted by hole'!BQ120</f>
        <v>0.91</v>
      </c>
      <c r="AJ164" s="63">
        <f>'ABx data sorted by hole'!BT120</f>
        <v>281</v>
      </c>
      <c r="AK164" s="63">
        <f>'ABx data sorted by hole'!BU120</f>
        <v>2.8</v>
      </c>
      <c r="AL164" s="63">
        <f>'ABx data sorted by hole'!BV120</f>
        <v>73.3</v>
      </c>
      <c r="AM164" s="63">
        <f>'ABx data sorted by hole'!BW120</f>
        <v>6.64</v>
      </c>
      <c r="AN164" s="63">
        <f>'ABx data sorted by hole'!BY120</f>
        <v>94</v>
      </c>
    </row>
    <row r="165" spans="1:40" x14ac:dyDescent="0.25">
      <c r="A165" s="11" t="s">
        <v>216</v>
      </c>
      <c r="B165" s="10" t="str">
        <f t="shared" si="10"/>
        <v>DL626</v>
      </c>
      <c r="C165" s="63" t="s">
        <v>356</v>
      </c>
      <c r="D165" s="27">
        <f t="shared" si="11"/>
        <v>0</v>
      </c>
      <c r="E165" s="13">
        <f t="shared" si="12"/>
        <v>1</v>
      </c>
      <c r="F165" s="6" t="str">
        <f t="shared" si="13"/>
        <v>RC chips Clay &amp; Rock</v>
      </c>
      <c r="G165" s="54" t="s">
        <v>227</v>
      </c>
      <c r="H165" s="54" t="s">
        <v>227</v>
      </c>
      <c r="I165" s="63">
        <f>'ABx data sorted by hole'!L121</f>
        <v>71.8</v>
      </c>
      <c r="J165" s="63">
        <f>'ABx data sorted by hole'!Q121</f>
        <v>17.5</v>
      </c>
      <c r="K165" s="63">
        <f>'ABx data sorted by hole'!T121</f>
        <v>27</v>
      </c>
      <c r="L165" s="63">
        <f>'ABx data sorted by hole'!U121</f>
        <v>1.52</v>
      </c>
      <c r="M165" s="63">
        <f>'ABx data sorted by hole'!W121</f>
        <v>1.79</v>
      </c>
      <c r="N165" s="63">
        <f>'ABx data sorted by hole'!X121</f>
        <v>0.98</v>
      </c>
      <c r="O165" s="63">
        <f>'ABx data sorted by hole'!Y121</f>
        <v>0.32</v>
      </c>
      <c r="P165" s="63">
        <f>'ABx data sorted by hole'!AB121</f>
        <v>31.6</v>
      </c>
      <c r="Q165" s="63">
        <f>'ABx data sorted by hole'!AC121</f>
        <v>1.72</v>
      </c>
      <c r="R165" s="63">
        <f>'ABx data sorted by hole'!AE121</f>
        <v>5.1100000000000003</v>
      </c>
      <c r="S165" s="63">
        <f>'ABx data sorted by hole'!AG121</f>
        <v>0.38</v>
      </c>
      <c r="T165" s="63">
        <f>'ABx data sorted by hole'!AJ121</f>
        <v>6</v>
      </c>
      <c r="U165" s="63">
        <f>'ABx data sorted by hole'!AL121</f>
        <v>0.2</v>
      </c>
      <c r="V165" s="63">
        <f>'ABx data sorted by hole'!AR121</f>
        <v>9.15</v>
      </c>
      <c r="W165" s="63">
        <f>'ABx data sorted by hole'!AS121</f>
        <v>5.6</v>
      </c>
      <c r="X165" s="63">
        <f>'ABx data sorted by hole'!AX121</f>
        <v>1.42</v>
      </c>
      <c r="Y165" s="63">
        <f>'ABx data sorted by hole'!AZ121</f>
        <v>9</v>
      </c>
      <c r="Z165" s="63">
        <f>'ABx data sorted by hole'!BD121</f>
        <v>75.900000000000006</v>
      </c>
      <c r="AA165" s="63">
        <f>'ABx data sorted by hole'!BF121</f>
        <v>1.22</v>
      </c>
      <c r="AB165" s="63">
        <f>'ABx data sorted by hole'!BG121</f>
        <v>2.1</v>
      </c>
      <c r="AC165" s="63">
        <f>'ABx data sorted by hole'!BH121</f>
        <v>8.8000000000000007</v>
      </c>
      <c r="AD165" s="63">
        <f>'ABx data sorted by hole'!BI121</f>
        <v>0.6</v>
      </c>
      <c r="AE165" s="63">
        <f>'ABx data sorted by hole'!BJ121</f>
        <v>0.23</v>
      </c>
      <c r="AF165" s="63">
        <f>'ABx data sorted by hole'!BM121</f>
        <v>8.1199999999999992</v>
      </c>
      <c r="AG165" s="63">
        <f>'ABx data sorted by hole'!BN121</f>
        <v>0.76</v>
      </c>
      <c r="AH165" s="63">
        <f>'ABx data sorted by hole'!BP121</f>
        <v>0.14000000000000001</v>
      </c>
      <c r="AI165" s="63">
        <f>'ABx data sorted by hole'!BQ121</f>
        <v>2.21</v>
      </c>
      <c r="AJ165" s="63">
        <f>'ABx data sorted by hole'!BT121</f>
        <v>422</v>
      </c>
      <c r="AK165" s="63">
        <f>'ABx data sorted by hole'!BU121</f>
        <v>1.9</v>
      </c>
      <c r="AL165" s="63">
        <f>'ABx data sorted by hole'!BV121</f>
        <v>9</v>
      </c>
      <c r="AM165" s="63">
        <f>'ABx data sorted by hole'!BW121</f>
        <v>1.1599999999999999</v>
      </c>
      <c r="AN165" s="63">
        <f>'ABx data sorted by hole'!BY121</f>
        <v>189</v>
      </c>
    </row>
    <row r="166" spans="1:40" x14ac:dyDescent="0.25">
      <c r="A166" s="11" t="s">
        <v>216</v>
      </c>
      <c r="B166" s="10" t="str">
        <f t="shared" si="10"/>
        <v>DL626</v>
      </c>
      <c r="C166" s="63" t="s">
        <v>357</v>
      </c>
      <c r="D166" s="27">
        <f t="shared" si="11"/>
        <v>1</v>
      </c>
      <c r="E166" s="13">
        <f t="shared" si="12"/>
        <v>2</v>
      </c>
      <c r="F166" s="6" t="str">
        <f t="shared" si="13"/>
        <v>RC chips Clay &amp; Rock</v>
      </c>
      <c r="G166" s="54" t="s">
        <v>227</v>
      </c>
      <c r="H166" s="54" t="s">
        <v>227</v>
      </c>
      <c r="I166" s="63">
        <f>'ABx data sorted by hole'!L122</f>
        <v>60</v>
      </c>
      <c r="J166" s="63">
        <f>'ABx data sorted by hole'!Q122</f>
        <v>14.2</v>
      </c>
      <c r="K166" s="63">
        <f>'ABx data sorted by hole'!T122</f>
        <v>19</v>
      </c>
      <c r="L166" s="63">
        <f>'ABx data sorted by hole'!U122</f>
        <v>0.94</v>
      </c>
      <c r="M166" s="63">
        <f>'ABx data sorted by hole'!W122</f>
        <v>0.83</v>
      </c>
      <c r="N166" s="63">
        <f>'ABx data sorted by hole'!X122</f>
        <v>0.56000000000000005</v>
      </c>
      <c r="O166" s="63">
        <f>'ABx data sorted by hole'!Y122</f>
        <v>0.17</v>
      </c>
      <c r="P166" s="63">
        <f>'ABx data sorted by hole'!AB122</f>
        <v>31</v>
      </c>
      <c r="Q166" s="63">
        <f>'ABx data sorted by hole'!AC122</f>
        <v>0.7</v>
      </c>
      <c r="R166" s="63">
        <f>'ABx data sorted by hole'!AE122</f>
        <v>4.5</v>
      </c>
      <c r="S166" s="63">
        <f>'ABx data sorted by hole'!AG122</f>
        <v>0.17</v>
      </c>
      <c r="T166" s="63">
        <f>'ABx data sorted by hole'!AJ122</f>
        <v>3.1</v>
      </c>
      <c r="U166" s="63">
        <f>'ABx data sorted by hole'!AL122</f>
        <v>0.08</v>
      </c>
      <c r="V166" s="63">
        <f>'ABx data sorted by hole'!AR122</f>
        <v>7.53</v>
      </c>
      <c r="W166" s="63">
        <f>'ABx data sorted by hole'!AS122</f>
        <v>2.8</v>
      </c>
      <c r="X166" s="63">
        <f>'ABx data sorted by hole'!AX122</f>
        <v>0.68</v>
      </c>
      <c r="Y166" s="63">
        <f>'ABx data sorted by hole'!AZ122</f>
        <v>4.9000000000000004</v>
      </c>
      <c r="Z166" s="63">
        <f>'ABx data sorted by hole'!BD122</f>
        <v>79.5</v>
      </c>
      <c r="AA166" s="63">
        <f>'ABx data sorted by hole'!BF122</f>
        <v>0.66</v>
      </c>
      <c r="AB166" s="63">
        <f>'ABx data sorted by hole'!BG122</f>
        <v>1.4</v>
      </c>
      <c r="AC166" s="63">
        <f>'ABx data sorted by hole'!BH122</f>
        <v>3.7</v>
      </c>
      <c r="AD166" s="63">
        <f>'ABx data sorted by hole'!BI122</f>
        <v>0.5</v>
      </c>
      <c r="AE166" s="63">
        <f>'ABx data sorted by hole'!BJ122</f>
        <v>0.14000000000000001</v>
      </c>
      <c r="AF166" s="63">
        <f>'ABx data sorted by hole'!BM122</f>
        <v>6.08</v>
      </c>
      <c r="AG166" s="63">
        <f>'ABx data sorted by hole'!BN122</f>
        <v>0.65</v>
      </c>
      <c r="AH166" s="63">
        <f>'ABx data sorted by hole'!BP122</f>
        <v>0.06</v>
      </c>
      <c r="AI166" s="63">
        <f>'ABx data sorted by hole'!BQ122</f>
        <v>1.94</v>
      </c>
      <c r="AJ166" s="63">
        <f>'ABx data sorted by hole'!BT122</f>
        <v>432</v>
      </c>
      <c r="AK166" s="63">
        <f>'ABx data sorted by hole'!BU122</f>
        <v>1.5</v>
      </c>
      <c r="AL166" s="63">
        <f>'ABx data sorted by hole'!BV122</f>
        <v>4.2</v>
      </c>
      <c r="AM166" s="63">
        <f>'ABx data sorted by hole'!BW122</f>
        <v>0.77</v>
      </c>
      <c r="AN166" s="63">
        <f>'ABx data sorted by hole'!BY122</f>
        <v>155</v>
      </c>
    </row>
    <row r="167" spans="1:40" x14ac:dyDescent="0.25">
      <c r="A167" s="11" t="s">
        <v>216</v>
      </c>
      <c r="B167" s="10" t="str">
        <f t="shared" si="10"/>
        <v>DL626</v>
      </c>
      <c r="C167" s="63" t="s">
        <v>358</v>
      </c>
      <c r="D167" s="27">
        <f t="shared" si="11"/>
        <v>2</v>
      </c>
      <c r="E167" s="13">
        <f t="shared" si="12"/>
        <v>3</v>
      </c>
      <c r="F167" s="6" t="str">
        <f t="shared" si="13"/>
        <v>RC chips Clay &amp; Rock</v>
      </c>
      <c r="G167" s="54" t="s">
        <v>227</v>
      </c>
      <c r="H167" s="54" t="s">
        <v>227</v>
      </c>
      <c r="I167" s="63">
        <f>'ABx data sorted by hole'!L123</f>
        <v>75.900000000000006</v>
      </c>
      <c r="J167" s="63">
        <f>'ABx data sorted by hole'!Q123</f>
        <v>35.6</v>
      </c>
      <c r="K167" s="63">
        <f>'ABx data sorted by hole'!T123</f>
        <v>16</v>
      </c>
      <c r="L167" s="63">
        <f>'ABx data sorted by hole'!U123</f>
        <v>1.24</v>
      </c>
      <c r="M167" s="63">
        <f>'ABx data sorted by hole'!W123</f>
        <v>0.96</v>
      </c>
      <c r="N167" s="63">
        <f>'ABx data sorted by hole'!X123</f>
        <v>0.66</v>
      </c>
      <c r="O167" s="63">
        <f>'ABx data sorted by hole'!Y123</f>
        <v>0.22</v>
      </c>
      <c r="P167" s="63">
        <f>'ABx data sorted by hole'!AB123</f>
        <v>29.3</v>
      </c>
      <c r="Q167" s="63">
        <f>'ABx data sorted by hole'!AC123</f>
        <v>1.05</v>
      </c>
      <c r="R167" s="63">
        <f>'ABx data sorted by hole'!AE123</f>
        <v>4.13</v>
      </c>
      <c r="S167" s="63">
        <f>'ABx data sorted by hole'!AG123</f>
        <v>0.24</v>
      </c>
      <c r="T167" s="63">
        <f>'ABx data sorted by hole'!AJ123</f>
        <v>4.7</v>
      </c>
      <c r="U167" s="63">
        <f>'ABx data sorted by hole'!AL123</f>
        <v>0.09</v>
      </c>
      <c r="V167" s="63">
        <f>'ABx data sorted by hole'!AR123</f>
        <v>7.47</v>
      </c>
      <c r="W167" s="63">
        <f>'ABx data sorted by hole'!AS123</f>
        <v>4.5</v>
      </c>
      <c r="X167" s="63">
        <f>'ABx data sorted by hole'!AX123</f>
        <v>1.08</v>
      </c>
      <c r="Y167" s="63">
        <f>'ABx data sorted by hole'!AZ123</f>
        <v>6</v>
      </c>
      <c r="Z167" s="63">
        <f>'ABx data sorted by hole'!BD123</f>
        <v>74.8</v>
      </c>
      <c r="AA167" s="63">
        <f>'ABx data sorted by hole'!BF123</f>
        <v>1.05</v>
      </c>
      <c r="AB167" s="63">
        <f>'ABx data sorted by hole'!BG123</f>
        <v>2.2999999999999998</v>
      </c>
      <c r="AC167" s="63">
        <f>'ABx data sorted by hole'!BH123</f>
        <v>3.1</v>
      </c>
      <c r="AD167" s="63">
        <f>'ABx data sorted by hole'!BI123</f>
        <v>0.5</v>
      </c>
      <c r="AE167" s="63">
        <f>'ABx data sorted by hole'!BJ123</f>
        <v>0.13</v>
      </c>
      <c r="AF167" s="63">
        <f>'ABx data sorted by hole'!BM123</f>
        <v>6.24</v>
      </c>
      <c r="AG167" s="63">
        <f>'ABx data sorted by hole'!BN123</f>
        <v>0.62</v>
      </c>
      <c r="AH167" s="63">
        <f>'ABx data sorted by hole'!BP123</f>
        <v>0.06</v>
      </c>
      <c r="AI167" s="63">
        <f>'ABx data sorted by hole'!BQ123</f>
        <v>1.4</v>
      </c>
      <c r="AJ167" s="63">
        <f>'ABx data sorted by hole'!BT123</f>
        <v>370</v>
      </c>
      <c r="AK167" s="63">
        <f>'ABx data sorted by hole'!BU123</f>
        <v>1.3</v>
      </c>
      <c r="AL167" s="63">
        <f>'ABx data sorted by hole'!BV123</f>
        <v>5.6</v>
      </c>
      <c r="AM167" s="63">
        <f>'ABx data sorted by hole'!BW123</f>
        <v>0.79</v>
      </c>
      <c r="AN167" s="63">
        <f>'ABx data sorted by hole'!BY123</f>
        <v>148</v>
      </c>
    </row>
    <row r="168" spans="1:40" x14ac:dyDescent="0.25">
      <c r="A168" s="11" t="s">
        <v>216</v>
      </c>
      <c r="B168" s="10" t="str">
        <f t="shared" si="10"/>
        <v>DL626</v>
      </c>
      <c r="C168" s="63" t="s">
        <v>359</v>
      </c>
      <c r="D168" s="27">
        <f t="shared" si="11"/>
        <v>3</v>
      </c>
      <c r="E168" s="13">
        <f t="shared" si="12"/>
        <v>4</v>
      </c>
      <c r="F168" s="6" t="str">
        <f t="shared" si="13"/>
        <v>RC chips Clay &amp; Rock</v>
      </c>
      <c r="G168" s="54" t="s">
        <v>227</v>
      </c>
      <c r="H168" s="54" t="s">
        <v>227</v>
      </c>
      <c r="I168" s="63">
        <f>'ABx data sorted by hole'!L124</f>
        <v>91.1</v>
      </c>
      <c r="J168" s="63">
        <f>'ABx data sorted by hole'!Q124</f>
        <v>75.2</v>
      </c>
      <c r="K168" s="63">
        <f>'ABx data sorted by hole'!T124</f>
        <v>19</v>
      </c>
      <c r="L168" s="63">
        <f>'ABx data sorted by hole'!U124</f>
        <v>1.73</v>
      </c>
      <c r="M168" s="63">
        <f>'ABx data sorted by hole'!W124</f>
        <v>1.86</v>
      </c>
      <c r="N168" s="63">
        <f>'ABx data sorted by hole'!X124</f>
        <v>1.28</v>
      </c>
      <c r="O168" s="63">
        <f>'ABx data sorted by hole'!Y124</f>
        <v>0.52</v>
      </c>
      <c r="P168" s="63">
        <f>'ABx data sorted by hole'!AB124</f>
        <v>26.9</v>
      </c>
      <c r="Q168" s="63">
        <f>'ABx data sorted by hole'!AC124</f>
        <v>1.91</v>
      </c>
      <c r="R168" s="63">
        <f>'ABx data sorted by hole'!AE124</f>
        <v>3.96</v>
      </c>
      <c r="S168" s="63">
        <f>'ABx data sorted by hole'!AG124</f>
        <v>0.35</v>
      </c>
      <c r="T168" s="63">
        <f>'ABx data sorted by hole'!AJ124</f>
        <v>8.6999999999999993</v>
      </c>
      <c r="U168" s="63">
        <f>'ABx data sorted by hole'!AL124</f>
        <v>0.16</v>
      </c>
      <c r="V168" s="63">
        <f>'ABx data sorted by hole'!AR124</f>
        <v>6.6</v>
      </c>
      <c r="W168" s="63">
        <f>'ABx data sorted by hole'!AS124</f>
        <v>9.9</v>
      </c>
      <c r="X168" s="63">
        <f>'ABx data sorted by hole'!AX124</f>
        <v>2.35</v>
      </c>
      <c r="Y168" s="63">
        <f>'ABx data sorted by hole'!AZ124</f>
        <v>6.9</v>
      </c>
      <c r="Z168" s="63">
        <f>'ABx data sorted by hole'!BD124</f>
        <v>83.1</v>
      </c>
      <c r="AA168" s="63">
        <f>'ABx data sorted by hole'!BF124</f>
        <v>2</v>
      </c>
      <c r="AB168" s="63">
        <f>'ABx data sorted by hole'!BG124</f>
        <v>1.6</v>
      </c>
      <c r="AC168" s="63">
        <f>'ABx data sorted by hole'!BH124</f>
        <v>6</v>
      </c>
      <c r="AD168" s="63">
        <f>'ABx data sorted by hole'!BI124</f>
        <v>0.4</v>
      </c>
      <c r="AE168" s="63">
        <f>'ABx data sorted by hole'!BJ124</f>
        <v>0.3</v>
      </c>
      <c r="AF168" s="63">
        <f>'ABx data sorted by hole'!BM124</f>
        <v>5.64</v>
      </c>
      <c r="AG168" s="63">
        <f>'ABx data sorted by hole'!BN124</f>
        <v>0.59</v>
      </c>
      <c r="AH168" s="63">
        <f>'ABx data sorted by hole'!BP124</f>
        <v>0.21</v>
      </c>
      <c r="AI168" s="63">
        <f>'ABx data sorted by hole'!BQ124</f>
        <v>1.48</v>
      </c>
      <c r="AJ168" s="63">
        <f>'ABx data sorted by hole'!BT124</f>
        <v>369</v>
      </c>
      <c r="AK168" s="63">
        <f>'ABx data sorted by hole'!BU124</f>
        <v>0.9</v>
      </c>
      <c r="AL168" s="63">
        <f>'ABx data sorted by hole'!BV124</f>
        <v>10.5</v>
      </c>
      <c r="AM168" s="63">
        <f>'ABx data sorted by hole'!BW124</f>
        <v>1.0900000000000001</v>
      </c>
      <c r="AN168" s="63">
        <f>'ABx data sorted by hole'!BY124</f>
        <v>137</v>
      </c>
    </row>
    <row r="169" spans="1:40" x14ac:dyDescent="0.25">
      <c r="A169" s="11" t="s">
        <v>216</v>
      </c>
      <c r="B169" s="10" t="str">
        <f t="shared" si="10"/>
        <v>DL626</v>
      </c>
      <c r="C169" s="63" t="s">
        <v>360</v>
      </c>
      <c r="D169" s="27">
        <f t="shared" si="11"/>
        <v>4</v>
      </c>
      <c r="E169" s="13">
        <f t="shared" si="12"/>
        <v>5</v>
      </c>
      <c r="F169" s="6" t="str">
        <f t="shared" si="13"/>
        <v>RC chips Clay &amp; Rock</v>
      </c>
      <c r="G169" s="54" t="s">
        <v>227</v>
      </c>
      <c r="H169" s="54" t="s">
        <v>227</v>
      </c>
      <c r="I169" s="63">
        <f>'ABx data sorted by hole'!L125</f>
        <v>83</v>
      </c>
      <c r="J169" s="63">
        <f>'ABx data sorted by hole'!Q125</f>
        <v>69.099999999999994</v>
      </c>
      <c r="K169" s="63">
        <f>'ABx data sorted by hole'!T125</f>
        <v>15</v>
      </c>
      <c r="L169" s="63">
        <f>'ABx data sorted by hole'!U125</f>
        <v>2.0699999999999998</v>
      </c>
      <c r="M169" s="63">
        <f>'ABx data sorted by hole'!W125</f>
        <v>2.96</v>
      </c>
      <c r="N169" s="63">
        <f>'ABx data sorted by hole'!X125</f>
        <v>1.98</v>
      </c>
      <c r="O169" s="63">
        <f>'ABx data sorted by hole'!Y125</f>
        <v>0.77</v>
      </c>
      <c r="P169" s="63">
        <f>'ABx data sorted by hole'!AB125</f>
        <v>23.6</v>
      </c>
      <c r="Q169" s="63">
        <f>'ABx data sorted by hole'!AC125</f>
        <v>2.91</v>
      </c>
      <c r="R169" s="63">
        <f>'ABx data sorted by hole'!AE125</f>
        <v>3.4</v>
      </c>
      <c r="S169" s="63">
        <f>'ABx data sorted by hole'!AG125</f>
        <v>0.6</v>
      </c>
      <c r="T169" s="63">
        <f>'ABx data sorted by hole'!AJ125</f>
        <v>11.2</v>
      </c>
      <c r="U169" s="63">
        <f>'ABx data sorted by hole'!AL125</f>
        <v>0.23</v>
      </c>
      <c r="V169" s="63">
        <f>'ABx data sorted by hole'!AR125</f>
        <v>6.09</v>
      </c>
      <c r="W169" s="63">
        <f>'ABx data sorted by hole'!AS125</f>
        <v>13.4</v>
      </c>
      <c r="X169" s="63">
        <f>'ABx data sorted by hole'!AX125</f>
        <v>3.24</v>
      </c>
      <c r="Y169" s="63">
        <f>'ABx data sorted by hole'!AZ125</f>
        <v>9.6</v>
      </c>
      <c r="Z169" s="63">
        <f>'ABx data sorted by hole'!BD125</f>
        <v>79.3</v>
      </c>
      <c r="AA169" s="63">
        <f>'ABx data sorted by hole'!BF125</f>
        <v>3.14</v>
      </c>
      <c r="AB169" s="63">
        <f>'ABx data sorted by hole'!BG125</f>
        <v>1.6</v>
      </c>
      <c r="AC169" s="63">
        <f>'ABx data sorted by hole'!BH125</f>
        <v>7.6</v>
      </c>
      <c r="AD169" s="63">
        <f>'ABx data sorted by hole'!BI125</f>
        <v>0.4</v>
      </c>
      <c r="AE169" s="63">
        <f>'ABx data sorted by hole'!BJ125</f>
        <v>0.45</v>
      </c>
      <c r="AF169" s="63">
        <f>'ABx data sorted by hole'!BM125</f>
        <v>4.92</v>
      </c>
      <c r="AG169" s="63">
        <f>'ABx data sorted by hole'!BN125</f>
        <v>0.53</v>
      </c>
      <c r="AH169" s="63">
        <f>'ABx data sorted by hole'!BP125</f>
        <v>0.23</v>
      </c>
      <c r="AI169" s="63">
        <f>'ABx data sorted by hole'!BQ125</f>
        <v>1.56</v>
      </c>
      <c r="AJ169" s="63">
        <f>'ABx data sorted by hole'!BT125</f>
        <v>323</v>
      </c>
      <c r="AK169" s="63">
        <f>'ABx data sorted by hole'!BU125</f>
        <v>1</v>
      </c>
      <c r="AL169" s="63">
        <f>'ABx data sorted by hole'!BV125</f>
        <v>14.2</v>
      </c>
      <c r="AM169" s="63">
        <f>'ABx data sorted by hole'!BW125</f>
        <v>2.29</v>
      </c>
      <c r="AN169" s="63">
        <f>'ABx data sorted by hole'!BY125</f>
        <v>127</v>
      </c>
    </row>
    <row r="170" spans="1:40" x14ac:dyDescent="0.25">
      <c r="A170" s="11" t="s">
        <v>216</v>
      </c>
      <c r="B170" s="10" t="str">
        <f t="shared" si="10"/>
        <v>DL626</v>
      </c>
      <c r="C170" s="63" t="s">
        <v>361</v>
      </c>
      <c r="D170" s="27">
        <f t="shared" si="11"/>
        <v>5</v>
      </c>
      <c r="E170" s="13">
        <f t="shared" si="12"/>
        <v>6</v>
      </c>
      <c r="F170" s="6" t="str">
        <f t="shared" si="13"/>
        <v>RC chips Clay &amp; Rock</v>
      </c>
      <c r="G170" s="54" t="s">
        <v>227</v>
      </c>
      <c r="H170" s="54" t="s">
        <v>227</v>
      </c>
      <c r="I170" s="63">
        <f>'ABx data sorted by hole'!L126</f>
        <v>97.4</v>
      </c>
      <c r="J170" s="63">
        <f>'ABx data sorted by hole'!Q126</f>
        <v>117</v>
      </c>
      <c r="K170" s="63">
        <f>'ABx data sorted by hole'!T126</f>
        <v>16</v>
      </c>
      <c r="L170" s="63">
        <f>'ABx data sorted by hole'!U126</f>
        <v>1.53</v>
      </c>
      <c r="M170" s="63">
        <f>'ABx data sorted by hole'!W126</f>
        <v>3.2</v>
      </c>
      <c r="N170" s="63">
        <f>'ABx data sorted by hole'!X126</f>
        <v>1.93</v>
      </c>
      <c r="O170" s="63">
        <f>'ABx data sorted by hole'!Y126</f>
        <v>0.75</v>
      </c>
      <c r="P170" s="63">
        <f>'ABx data sorted by hole'!AB126</f>
        <v>25.4</v>
      </c>
      <c r="Q170" s="63">
        <f>'ABx data sorted by hole'!AC126</f>
        <v>3.27</v>
      </c>
      <c r="R170" s="63">
        <f>'ABx data sorted by hole'!AE126</f>
        <v>3.67</v>
      </c>
      <c r="S170" s="63">
        <f>'ABx data sorted by hole'!AG126</f>
        <v>0.6</v>
      </c>
      <c r="T170" s="63">
        <f>'ABx data sorted by hole'!AJ126</f>
        <v>8.9</v>
      </c>
      <c r="U170" s="63">
        <f>'ABx data sorted by hole'!AL126</f>
        <v>0.31</v>
      </c>
      <c r="V170" s="63">
        <f>'ABx data sorted by hole'!AR126</f>
        <v>6.82</v>
      </c>
      <c r="W170" s="63">
        <f>'ABx data sorted by hole'!AS126</f>
        <v>13.7</v>
      </c>
      <c r="X170" s="63">
        <f>'ABx data sorted by hole'!AX126</f>
        <v>2.77</v>
      </c>
      <c r="Y170" s="63">
        <f>'ABx data sorted by hole'!AZ126</f>
        <v>7.2</v>
      </c>
      <c r="Z170" s="63">
        <f>'ABx data sorted by hole'!BD126</f>
        <v>61.2</v>
      </c>
      <c r="AA170" s="63">
        <f>'ABx data sorted by hole'!BF126</f>
        <v>2.97</v>
      </c>
      <c r="AB170" s="63">
        <f>'ABx data sorted by hole'!BG126</f>
        <v>1.6</v>
      </c>
      <c r="AC170" s="63">
        <f>'ABx data sorted by hole'!BH126</f>
        <v>9</v>
      </c>
      <c r="AD170" s="63">
        <f>'ABx data sorted by hole'!BI126</f>
        <v>0.4</v>
      </c>
      <c r="AE170" s="63">
        <f>'ABx data sorted by hole'!BJ126</f>
        <v>0.42</v>
      </c>
      <c r="AF170" s="63">
        <f>'ABx data sorted by hole'!BM126</f>
        <v>4.71</v>
      </c>
      <c r="AG170" s="63">
        <f>'ABx data sorted by hole'!BN126</f>
        <v>0.57999999999999996</v>
      </c>
      <c r="AH170" s="63">
        <f>'ABx data sorted by hole'!BP126</f>
        <v>0.23</v>
      </c>
      <c r="AI170" s="63">
        <f>'ABx data sorted by hole'!BQ126</f>
        <v>1.8</v>
      </c>
      <c r="AJ170" s="63">
        <f>'ABx data sorted by hole'!BT126</f>
        <v>342</v>
      </c>
      <c r="AK170" s="63">
        <f>'ABx data sorted by hole'!BU126</f>
        <v>1.1000000000000001</v>
      </c>
      <c r="AL170" s="63">
        <f>'ABx data sorted by hole'!BV126</f>
        <v>11.9</v>
      </c>
      <c r="AM170" s="63">
        <f>'ABx data sorted by hole'!BW126</f>
        <v>2.14</v>
      </c>
      <c r="AN170" s="63">
        <f>'ABx data sorted by hole'!BY126</f>
        <v>132</v>
      </c>
    </row>
    <row r="171" spans="1:40" x14ac:dyDescent="0.25">
      <c r="A171" s="11" t="s">
        <v>216</v>
      </c>
      <c r="B171" s="10" t="str">
        <f t="shared" si="10"/>
        <v>DL626</v>
      </c>
      <c r="C171" s="63" t="s">
        <v>362</v>
      </c>
      <c r="D171" s="27">
        <f t="shared" si="11"/>
        <v>6</v>
      </c>
      <c r="E171" s="13">
        <f t="shared" si="12"/>
        <v>7</v>
      </c>
      <c r="F171" s="6" t="str">
        <f t="shared" si="13"/>
        <v>RC chips Clay &amp; Rock</v>
      </c>
      <c r="G171" s="54" t="s">
        <v>227</v>
      </c>
      <c r="H171" s="54" t="s">
        <v>227</v>
      </c>
      <c r="I171" s="63">
        <f>'ABx data sorted by hole'!L127</f>
        <v>98.2</v>
      </c>
      <c r="J171" s="63">
        <f>'ABx data sorted by hole'!Q127</f>
        <v>70</v>
      </c>
      <c r="K171" s="63">
        <f>'ABx data sorted by hole'!T127</f>
        <v>18</v>
      </c>
      <c r="L171" s="63">
        <f>'ABx data sorted by hole'!U127</f>
        <v>1.64</v>
      </c>
      <c r="M171" s="63">
        <f>'ABx data sorted by hole'!W127</f>
        <v>3.24</v>
      </c>
      <c r="N171" s="63">
        <f>'ABx data sorted by hole'!X127</f>
        <v>1.95</v>
      </c>
      <c r="O171" s="63">
        <f>'ABx data sorted by hole'!Y127</f>
        <v>0.87</v>
      </c>
      <c r="P171" s="63">
        <f>'ABx data sorted by hole'!AB127</f>
        <v>27.1</v>
      </c>
      <c r="Q171" s="63">
        <f>'ABx data sorted by hole'!AC127</f>
        <v>2.59</v>
      </c>
      <c r="R171" s="63">
        <f>'ABx data sorted by hole'!AE127</f>
        <v>3.63</v>
      </c>
      <c r="S171" s="63">
        <f>'ABx data sorted by hole'!AG127</f>
        <v>0.61</v>
      </c>
      <c r="T171" s="63">
        <f>'ABx data sorted by hole'!AJ127</f>
        <v>7.6</v>
      </c>
      <c r="U171" s="63">
        <f>'ABx data sorted by hole'!AL127</f>
        <v>0.34</v>
      </c>
      <c r="V171" s="63">
        <f>'ABx data sorted by hole'!AR127</f>
        <v>7.52</v>
      </c>
      <c r="W171" s="63">
        <f>'ABx data sorted by hole'!AS127</f>
        <v>12.3</v>
      </c>
      <c r="X171" s="63">
        <f>'ABx data sorted by hole'!AX127</f>
        <v>2.85</v>
      </c>
      <c r="Y171" s="63">
        <f>'ABx data sorted by hole'!AZ127</f>
        <v>5.6</v>
      </c>
      <c r="Z171" s="63">
        <f>'ABx data sorted by hole'!BD127</f>
        <v>61.9</v>
      </c>
      <c r="AA171" s="63">
        <f>'ABx data sorted by hole'!BF127</f>
        <v>3.51</v>
      </c>
      <c r="AB171" s="63">
        <f>'ABx data sorted by hole'!BG127</f>
        <v>2</v>
      </c>
      <c r="AC171" s="63">
        <f>'ABx data sorted by hole'!BH127</f>
        <v>7.7</v>
      </c>
      <c r="AD171" s="63">
        <f>'ABx data sorted by hole'!BI127</f>
        <v>0.5</v>
      </c>
      <c r="AE171" s="63">
        <f>'ABx data sorted by hole'!BJ127</f>
        <v>0.48</v>
      </c>
      <c r="AF171" s="63">
        <f>'ABx data sorted by hole'!BM127</f>
        <v>5.27</v>
      </c>
      <c r="AG171" s="63">
        <f>'ABx data sorted by hole'!BN127</f>
        <v>0.63</v>
      </c>
      <c r="AH171" s="63">
        <f>'ABx data sorted by hole'!BP127</f>
        <v>0.35</v>
      </c>
      <c r="AI171" s="63">
        <f>'ABx data sorted by hole'!BQ127</f>
        <v>1.68</v>
      </c>
      <c r="AJ171" s="63">
        <f>'ABx data sorted by hole'!BT127</f>
        <v>359</v>
      </c>
      <c r="AK171" s="63">
        <f>'ABx data sorted by hole'!BU127</f>
        <v>1</v>
      </c>
      <c r="AL171" s="63">
        <f>'ABx data sorted by hole'!BV127</f>
        <v>14</v>
      </c>
      <c r="AM171" s="63">
        <f>'ABx data sorted by hole'!BW127</f>
        <v>2.4500000000000002</v>
      </c>
      <c r="AN171" s="63">
        <f>'ABx data sorted by hole'!BY127</f>
        <v>140</v>
      </c>
    </row>
    <row r="172" spans="1:40" x14ac:dyDescent="0.25">
      <c r="A172" s="11" t="s">
        <v>216</v>
      </c>
      <c r="B172" s="10" t="str">
        <f t="shared" si="10"/>
        <v>DL626</v>
      </c>
      <c r="C172" s="63" t="s">
        <v>363</v>
      </c>
      <c r="D172" s="27">
        <f t="shared" si="11"/>
        <v>7</v>
      </c>
      <c r="E172" s="13">
        <f t="shared" si="12"/>
        <v>8</v>
      </c>
      <c r="F172" s="6" t="str">
        <f t="shared" si="13"/>
        <v>RC chips Clay &amp; Rock</v>
      </c>
      <c r="G172" s="54" t="s">
        <v>227</v>
      </c>
      <c r="H172" s="54" t="s">
        <v>227</v>
      </c>
      <c r="I172" s="63">
        <f>'ABx data sorted by hole'!L128</f>
        <v>149.5</v>
      </c>
      <c r="J172" s="63">
        <f>'ABx data sorted by hole'!Q128</f>
        <v>71.900000000000006</v>
      </c>
      <c r="K172" s="63">
        <f>'ABx data sorted by hole'!T128</f>
        <v>19</v>
      </c>
      <c r="L172" s="63">
        <f>'ABx data sorted by hole'!U128</f>
        <v>1.63</v>
      </c>
      <c r="M172" s="63">
        <f>'ABx data sorted by hole'!W128</f>
        <v>3.28</v>
      </c>
      <c r="N172" s="63">
        <f>'ABx data sorted by hole'!X128</f>
        <v>2.37</v>
      </c>
      <c r="O172" s="63">
        <f>'ABx data sorted by hole'!Y128</f>
        <v>0.94</v>
      </c>
      <c r="P172" s="63">
        <f>'ABx data sorted by hole'!AB128</f>
        <v>27.2</v>
      </c>
      <c r="Q172" s="63">
        <f>'ABx data sorted by hole'!AC128</f>
        <v>3.39</v>
      </c>
      <c r="R172" s="63">
        <f>'ABx data sorted by hole'!AE128</f>
        <v>3.41</v>
      </c>
      <c r="S172" s="63">
        <f>'ABx data sorted by hole'!AG128</f>
        <v>0.7</v>
      </c>
      <c r="T172" s="63">
        <f>'ABx data sorted by hole'!AJ128</f>
        <v>8</v>
      </c>
      <c r="U172" s="63">
        <f>'ABx data sorted by hole'!AL128</f>
        <v>0.38</v>
      </c>
      <c r="V172" s="63">
        <f>'ABx data sorted by hole'!AR128</f>
        <v>6.99</v>
      </c>
      <c r="W172" s="63">
        <f>'ABx data sorted by hole'!AS128</f>
        <v>11.5</v>
      </c>
      <c r="X172" s="63">
        <f>'ABx data sorted by hole'!AX128</f>
        <v>2.7</v>
      </c>
      <c r="Y172" s="63">
        <f>'ABx data sorted by hole'!AZ128</f>
        <v>10.6</v>
      </c>
      <c r="Z172" s="63">
        <f>'ABx data sorted by hole'!BD128</f>
        <v>64</v>
      </c>
      <c r="AA172" s="63">
        <f>'ABx data sorted by hole'!BF128</f>
        <v>2.97</v>
      </c>
      <c r="AB172" s="63">
        <f>'ABx data sorted by hole'!BG128</f>
        <v>1.3</v>
      </c>
      <c r="AC172" s="63">
        <f>'ABx data sorted by hole'!BH128</f>
        <v>14</v>
      </c>
      <c r="AD172" s="63">
        <f>'ABx data sorted by hole'!BI128</f>
        <v>0.4</v>
      </c>
      <c r="AE172" s="63">
        <f>'ABx data sorted by hole'!BJ128</f>
        <v>0.54</v>
      </c>
      <c r="AF172" s="63">
        <f>'ABx data sorted by hole'!BM128</f>
        <v>4.8499999999999996</v>
      </c>
      <c r="AG172" s="63">
        <f>'ABx data sorted by hole'!BN128</f>
        <v>0.56999999999999995</v>
      </c>
      <c r="AH172" s="63">
        <f>'ABx data sorted by hole'!BP128</f>
        <v>0.33</v>
      </c>
      <c r="AI172" s="63">
        <f>'ABx data sorted by hole'!BQ128</f>
        <v>1.5</v>
      </c>
      <c r="AJ172" s="63">
        <f>'ABx data sorted by hole'!BT128</f>
        <v>343</v>
      </c>
      <c r="AK172" s="63">
        <f>'ABx data sorted by hole'!BU128</f>
        <v>0.9</v>
      </c>
      <c r="AL172" s="63">
        <f>'ABx data sorted by hole'!BV128</f>
        <v>15.3</v>
      </c>
      <c r="AM172" s="63">
        <f>'ABx data sorted by hole'!BW128</f>
        <v>2.64</v>
      </c>
      <c r="AN172" s="63">
        <f>'ABx data sorted by hole'!BY128</f>
        <v>131</v>
      </c>
    </row>
    <row r="173" spans="1:40" x14ac:dyDescent="0.25">
      <c r="A173" s="11" t="s">
        <v>216</v>
      </c>
      <c r="B173" s="10" t="str">
        <f t="shared" si="10"/>
        <v>DL626</v>
      </c>
      <c r="C173" s="63" t="s">
        <v>364</v>
      </c>
      <c r="D173" s="27">
        <f t="shared" si="11"/>
        <v>8</v>
      </c>
      <c r="E173" s="13">
        <f t="shared" si="12"/>
        <v>9</v>
      </c>
      <c r="F173" s="6" t="str">
        <f t="shared" si="13"/>
        <v>RC chips Clay &amp; Rock</v>
      </c>
      <c r="G173" s="54" t="s">
        <v>227</v>
      </c>
      <c r="H173" s="54" t="s">
        <v>227</v>
      </c>
      <c r="I173" s="63">
        <f>'ABx data sorted by hole'!L129</f>
        <v>169.5</v>
      </c>
      <c r="J173" s="63">
        <f>'ABx data sorted by hole'!Q129</f>
        <v>61.5</v>
      </c>
      <c r="K173" s="63">
        <f>'ABx data sorted by hole'!T129</f>
        <v>20</v>
      </c>
      <c r="L173" s="63">
        <f>'ABx data sorted by hole'!U129</f>
        <v>2.8</v>
      </c>
      <c r="M173" s="63">
        <f>'ABx data sorted by hole'!W129</f>
        <v>4.4800000000000004</v>
      </c>
      <c r="N173" s="63">
        <f>'ABx data sorted by hole'!X129</f>
        <v>3.34</v>
      </c>
      <c r="O173" s="63">
        <f>'ABx data sorted by hole'!Y129</f>
        <v>1.25</v>
      </c>
      <c r="P173" s="63">
        <f>'ABx data sorted by hole'!AB129</f>
        <v>30.3</v>
      </c>
      <c r="Q173" s="63">
        <f>'ABx data sorted by hole'!AC129</f>
        <v>4</v>
      </c>
      <c r="R173" s="63">
        <f>'ABx data sorted by hole'!AE129</f>
        <v>4.2300000000000004</v>
      </c>
      <c r="S173" s="63">
        <f>'ABx data sorted by hole'!AG129</f>
        <v>0.98</v>
      </c>
      <c r="T173" s="63">
        <f>'ABx data sorted by hole'!AJ129</f>
        <v>8.6999999999999993</v>
      </c>
      <c r="U173" s="63">
        <f>'ABx data sorted by hole'!AL129</f>
        <v>0.43</v>
      </c>
      <c r="V173" s="63">
        <f>'ABx data sorted by hole'!AR129</f>
        <v>7.87</v>
      </c>
      <c r="W173" s="63">
        <f>'ABx data sorted by hole'!AS129</f>
        <v>13.5</v>
      </c>
      <c r="X173" s="63">
        <f>'ABx data sorted by hole'!AX129</f>
        <v>3.41</v>
      </c>
      <c r="Y173" s="63">
        <f>'ABx data sorted by hole'!AZ129</f>
        <v>22.7</v>
      </c>
      <c r="Z173" s="63">
        <f>'ABx data sorted by hole'!BD129</f>
        <v>64.400000000000006</v>
      </c>
      <c r="AA173" s="63">
        <f>'ABx data sorted by hole'!BF129</f>
        <v>5.07</v>
      </c>
      <c r="AB173" s="63">
        <f>'ABx data sorted by hole'!BG129</f>
        <v>1.6</v>
      </c>
      <c r="AC173" s="63">
        <f>'ABx data sorted by hole'!BH129</f>
        <v>17.8</v>
      </c>
      <c r="AD173" s="63">
        <f>'ABx data sorted by hole'!BI129</f>
        <v>0.5</v>
      </c>
      <c r="AE173" s="63">
        <f>'ABx data sorted by hole'!BJ129</f>
        <v>0.68</v>
      </c>
      <c r="AF173" s="63">
        <f>'ABx data sorted by hole'!BM129</f>
        <v>5.45</v>
      </c>
      <c r="AG173" s="63">
        <f>'ABx data sorted by hole'!BN129</f>
        <v>0.67</v>
      </c>
      <c r="AH173" s="63">
        <f>'ABx data sorted by hole'!BP129</f>
        <v>0.42</v>
      </c>
      <c r="AI173" s="63">
        <f>'ABx data sorted by hole'!BQ129</f>
        <v>1.55</v>
      </c>
      <c r="AJ173" s="63">
        <f>'ABx data sorted by hole'!BT129</f>
        <v>390</v>
      </c>
      <c r="AK173" s="63">
        <f>'ABx data sorted by hole'!BU129</f>
        <v>1.1000000000000001</v>
      </c>
      <c r="AL173" s="63">
        <f>'ABx data sorted by hole'!BV129</f>
        <v>20.7</v>
      </c>
      <c r="AM173" s="63">
        <f>'ABx data sorted by hole'!BW129</f>
        <v>2.83</v>
      </c>
      <c r="AN173" s="63">
        <f>'ABx data sorted by hole'!BY129</f>
        <v>154</v>
      </c>
    </row>
    <row r="174" spans="1:40" x14ac:dyDescent="0.25">
      <c r="A174" s="11" t="s">
        <v>216</v>
      </c>
      <c r="B174" s="10" t="str">
        <f t="shared" si="10"/>
        <v>DL626</v>
      </c>
      <c r="C174" s="63" t="s">
        <v>365</v>
      </c>
      <c r="D174" s="27">
        <f t="shared" si="11"/>
        <v>9</v>
      </c>
      <c r="E174" s="13">
        <f t="shared" si="12"/>
        <v>10</v>
      </c>
      <c r="F174" s="6" t="str">
        <f t="shared" si="13"/>
        <v>RC chips Clay &amp; Rock</v>
      </c>
      <c r="G174" s="54" t="s">
        <v>227</v>
      </c>
      <c r="H174" s="54" t="s">
        <v>227</v>
      </c>
      <c r="I174" s="63">
        <f>'ABx data sorted by hole'!L130</f>
        <v>184</v>
      </c>
      <c r="J174" s="63">
        <f>'ABx data sorted by hole'!Q130</f>
        <v>53.8</v>
      </c>
      <c r="K174" s="63">
        <f>'ABx data sorted by hole'!T130</f>
        <v>19</v>
      </c>
      <c r="L174" s="63">
        <f>'ABx data sorted by hole'!U130</f>
        <v>2.76</v>
      </c>
      <c r="M174" s="63">
        <f>'ABx data sorted by hole'!W130</f>
        <v>5.0599999999999996</v>
      </c>
      <c r="N174" s="63">
        <f>'ABx data sorted by hole'!X130</f>
        <v>3.56</v>
      </c>
      <c r="O174" s="63">
        <f>'ABx data sorted by hole'!Y130</f>
        <v>0.88</v>
      </c>
      <c r="P174" s="63">
        <f>'ABx data sorted by hole'!AB130</f>
        <v>28.7</v>
      </c>
      <c r="Q174" s="63">
        <f>'ABx data sorted by hole'!AC130</f>
        <v>4.21</v>
      </c>
      <c r="R174" s="63">
        <f>'ABx data sorted by hole'!AE130</f>
        <v>4.0199999999999996</v>
      </c>
      <c r="S174" s="63">
        <f>'ABx data sorted by hole'!AG130</f>
        <v>1.1499999999999999</v>
      </c>
      <c r="T174" s="63">
        <f>'ABx data sorted by hole'!AJ130</f>
        <v>10</v>
      </c>
      <c r="U174" s="63">
        <f>'ABx data sorted by hole'!AL130</f>
        <v>0.42</v>
      </c>
      <c r="V174" s="63">
        <f>'ABx data sorted by hole'!AR130</f>
        <v>7.89</v>
      </c>
      <c r="W174" s="63">
        <f>'ABx data sorted by hole'!AS130</f>
        <v>16.100000000000001</v>
      </c>
      <c r="X174" s="63">
        <f>'ABx data sorted by hole'!AX130</f>
        <v>3.43</v>
      </c>
      <c r="Y174" s="63">
        <f>'ABx data sorted by hole'!AZ130</f>
        <v>27.1</v>
      </c>
      <c r="Z174" s="63">
        <f>'ABx data sorted by hole'!BD130</f>
        <v>72.7</v>
      </c>
      <c r="AA174" s="63">
        <f>'ABx data sorted by hole'!BF130</f>
        <v>4.33</v>
      </c>
      <c r="AB174" s="63">
        <f>'ABx data sorted by hole'!BG130</f>
        <v>1.7</v>
      </c>
      <c r="AC174" s="63">
        <f>'ABx data sorted by hole'!BH130</f>
        <v>17.8</v>
      </c>
      <c r="AD174" s="63">
        <f>'ABx data sorted by hole'!BI130</f>
        <v>0.5</v>
      </c>
      <c r="AE174" s="63">
        <f>'ABx data sorted by hole'!BJ130</f>
        <v>0.83</v>
      </c>
      <c r="AF174" s="63">
        <f>'ABx data sorted by hole'!BM130</f>
        <v>5.18</v>
      </c>
      <c r="AG174" s="63">
        <f>'ABx data sorted by hole'!BN130</f>
        <v>0.66</v>
      </c>
      <c r="AH174" s="63">
        <f>'ABx data sorted by hole'!BP130</f>
        <v>0.41</v>
      </c>
      <c r="AI174" s="63">
        <f>'ABx data sorted by hole'!BQ130</f>
        <v>1.59</v>
      </c>
      <c r="AJ174" s="63">
        <f>'ABx data sorted by hole'!BT130</f>
        <v>393</v>
      </c>
      <c r="AK174" s="63">
        <f>'ABx data sorted by hole'!BU130</f>
        <v>0.9</v>
      </c>
      <c r="AL174" s="63">
        <f>'ABx data sorted by hole'!BV130</f>
        <v>22.2</v>
      </c>
      <c r="AM174" s="63">
        <f>'ABx data sorted by hole'!BW130</f>
        <v>3.51</v>
      </c>
      <c r="AN174" s="63">
        <f>'ABx data sorted by hole'!BY130</f>
        <v>149</v>
      </c>
    </row>
    <row r="175" spans="1:40" x14ac:dyDescent="0.25">
      <c r="A175" s="11" t="s">
        <v>216</v>
      </c>
      <c r="B175" s="10" t="str">
        <f t="shared" si="10"/>
        <v>DL626</v>
      </c>
      <c r="C175" s="63" t="s">
        <v>366</v>
      </c>
      <c r="D175" s="27">
        <f t="shared" si="11"/>
        <v>10</v>
      </c>
      <c r="E175" s="13">
        <f t="shared" si="12"/>
        <v>11</v>
      </c>
      <c r="F175" s="6" t="str">
        <f t="shared" si="13"/>
        <v>RC chips Clay &amp; Rock</v>
      </c>
      <c r="G175" s="54" t="s">
        <v>227</v>
      </c>
      <c r="H175" s="54" t="s">
        <v>227</v>
      </c>
      <c r="I175" s="63">
        <f>'ABx data sorted by hole'!L131</f>
        <v>482</v>
      </c>
      <c r="J175" s="63">
        <f>'ABx data sorted by hole'!Q131</f>
        <v>54.5</v>
      </c>
      <c r="K175" s="63">
        <f>'ABx data sorted by hole'!T131</f>
        <v>20</v>
      </c>
      <c r="L175" s="63">
        <f>'ABx data sorted by hole'!U131</f>
        <v>3.4</v>
      </c>
      <c r="M175" s="63">
        <f>'ABx data sorted by hole'!W131</f>
        <v>8.3800000000000008</v>
      </c>
      <c r="N175" s="63">
        <f>'ABx data sorted by hole'!X131</f>
        <v>5.58</v>
      </c>
      <c r="O175" s="63">
        <f>'ABx data sorted by hole'!Y131</f>
        <v>1.99</v>
      </c>
      <c r="P175" s="63">
        <f>'ABx data sorted by hole'!AB131</f>
        <v>26.8</v>
      </c>
      <c r="Q175" s="63">
        <f>'ABx data sorted by hole'!AC131</f>
        <v>7.56</v>
      </c>
      <c r="R175" s="63">
        <f>'ABx data sorted by hole'!AE131</f>
        <v>3.7</v>
      </c>
      <c r="S175" s="63">
        <f>'ABx data sorted by hole'!AG131</f>
        <v>1.77</v>
      </c>
      <c r="T175" s="63">
        <f>'ABx data sorted by hole'!AJ131</f>
        <v>16.5</v>
      </c>
      <c r="U175" s="63">
        <f>'ABx data sorted by hole'!AL131</f>
        <v>0.85</v>
      </c>
      <c r="V175" s="63">
        <f>'ABx data sorted by hole'!AR131</f>
        <v>7.56</v>
      </c>
      <c r="W175" s="63">
        <f>'ABx data sorted by hole'!AS131</f>
        <v>21.6</v>
      </c>
      <c r="X175" s="63">
        <f>'ABx data sorted by hole'!AX131</f>
        <v>4.8499999999999996</v>
      </c>
      <c r="Y175" s="63">
        <f>'ABx data sorted by hole'!AZ131</f>
        <v>53.8</v>
      </c>
      <c r="Z175" s="63">
        <f>'ABx data sorted by hole'!BD131</f>
        <v>64.099999999999994</v>
      </c>
      <c r="AA175" s="63">
        <f>'ABx data sorted by hole'!BF131</f>
        <v>5.23</v>
      </c>
      <c r="AB175" s="63">
        <f>'ABx data sorted by hole'!BG131</f>
        <v>1.8</v>
      </c>
      <c r="AC175" s="63">
        <f>'ABx data sorted by hole'!BH131</f>
        <v>36.5</v>
      </c>
      <c r="AD175" s="63">
        <f>'ABx data sorted by hole'!BI131</f>
        <v>0.5</v>
      </c>
      <c r="AE175" s="63">
        <f>'ABx data sorted by hole'!BJ131</f>
        <v>1.46</v>
      </c>
      <c r="AF175" s="63">
        <f>'ABx data sorted by hole'!BM131</f>
        <v>4.8899999999999997</v>
      </c>
      <c r="AG175" s="63">
        <f>'ABx data sorted by hole'!BN131</f>
        <v>0.63</v>
      </c>
      <c r="AH175" s="63">
        <f>'ABx data sorted by hole'!BP131</f>
        <v>0.77</v>
      </c>
      <c r="AI175" s="63">
        <f>'ABx data sorted by hole'!BQ131</f>
        <v>1.32</v>
      </c>
      <c r="AJ175" s="63">
        <f>'ABx data sorted by hole'!BT131</f>
        <v>388</v>
      </c>
      <c r="AK175" s="63">
        <f>'ABx data sorted by hole'!BU131</f>
        <v>1.3</v>
      </c>
      <c r="AL175" s="63">
        <f>'ABx data sorted by hole'!BV131</f>
        <v>37.200000000000003</v>
      </c>
      <c r="AM175" s="63">
        <f>'ABx data sorted by hole'!BW131</f>
        <v>5.48</v>
      </c>
      <c r="AN175" s="63">
        <f>'ABx data sorted by hole'!BY131</f>
        <v>144</v>
      </c>
    </row>
    <row r="176" spans="1:40" x14ac:dyDescent="0.25">
      <c r="A176" s="11" t="s">
        <v>216</v>
      </c>
      <c r="B176" s="10" t="str">
        <f t="shared" si="10"/>
        <v>DL626</v>
      </c>
      <c r="C176" s="63" t="s">
        <v>367</v>
      </c>
      <c r="D176" s="27">
        <f t="shared" si="11"/>
        <v>11</v>
      </c>
      <c r="E176" s="13">
        <f t="shared" si="12"/>
        <v>12</v>
      </c>
      <c r="F176" s="6" t="str">
        <f t="shared" si="13"/>
        <v>RC chips Clay &amp; Rock</v>
      </c>
      <c r="G176" s="54" t="s">
        <v>227</v>
      </c>
      <c r="H176" s="54" t="s">
        <v>227</v>
      </c>
      <c r="I176" s="63">
        <f>'ABx data sorted by hole'!L132</f>
        <v>312</v>
      </c>
      <c r="J176" s="63">
        <f>'ABx data sorted by hole'!Q132</f>
        <v>37</v>
      </c>
      <c r="K176" s="63">
        <f>'ABx data sorted by hole'!T132</f>
        <v>15</v>
      </c>
      <c r="L176" s="63">
        <f>'ABx data sorted by hole'!U132</f>
        <v>3.9</v>
      </c>
      <c r="M176" s="63">
        <f>'ABx data sorted by hole'!W132</f>
        <v>7.7</v>
      </c>
      <c r="N176" s="63">
        <f>'ABx data sorted by hole'!X132</f>
        <v>5.41</v>
      </c>
      <c r="O176" s="63">
        <f>'ABx data sorted by hole'!Y132</f>
        <v>1.75</v>
      </c>
      <c r="P176" s="63">
        <f>'ABx data sorted by hole'!AB132</f>
        <v>24.8</v>
      </c>
      <c r="Q176" s="63">
        <f>'ABx data sorted by hole'!AC132</f>
        <v>7.73</v>
      </c>
      <c r="R176" s="63">
        <f>'ABx data sorted by hole'!AE132</f>
        <v>3.17</v>
      </c>
      <c r="S176" s="63">
        <f>'ABx data sorted by hole'!AG132</f>
        <v>1.82</v>
      </c>
      <c r="T176" s="63">
        <f>'ABx data sorted by hole'!AJ132</f>
        <v>23.9</v>
      </c>
      <c r="U176" s="63">
        <f>'ABx data sorted by hole'!AL132</f>
        <v>0.76</v>
      </c>
      <c r="V176" s="63">
        <f>'ABx data sorted by hole'!AR132</f>
        <v>6.91</v>
      </c>
      <c r="W176" s="63">
        <f>'ABx data sorted by hole'!AS132</f>
        <v>25</v>
      </c>
      <c r="X176" s="63">
        <f>'ABx data sorted by hole'!AX132</f>
        <v>5.8</v>
      </c>
      <c r="Y176" s="63">
        <f>'ABx data sorted by hole'!AZ132</f>
        <v>41.2</v>
      </c>
      <c r="Z176" s="63">
        <f>'ABx data sorted by hole'!BD132</f>
        <v>60.6</v>
      </c>
      <c r="AA176" s="63">
        <f>'ABx data sorted by hole'!BF132</f>
        <v>5.62</v>
      </c>
      <c r="AB176" s="63">
        <f>'ABx data sorted by hole'!BG132</f>
        <v>1.6</v>
      </c>
      <c r="AC176" s="63">
        <f>'ABx data sorted by hole'!BH132</f>
        <v>29.5</v>
      </c>
      <c r="AD176" s="63">
        <f>'ABx data sorted by hole'!BI132</f>
        <v>0.4</v>
      </c>
      <c r="AE176" s="63">
        <f>'ABx data sorted by hole'!BJ132</f>
        <v>1.1299999999999999</v>
      </c>
      <c r="AF176" s="63">
        <f>'ABx data sorted by hole'!BM132</f>
        <v>4.32</v>
      </c>
      <c r="AG176" s="63">
        <f>'ABx data sorted by hole'!BN132</f>
        <v>0.56999999999999995</v>
      </c>
      <c r="AH176" s="63">
        <f>'ABx data sorted by hole'!BP132</f>
        <v>0.83</v>
      </c>
      <c r="AI176" s="63">
        <f>'ABx data sorted by hole'!BQ132</f>
        <v>0.93</v>
      </c>
      <c r="AJ176" s="63">
        <f>'ABx data sorted by hole'!BT132</f>
        <v>238</v>
      </c>
      <c r="AK176" s="63">
        <f>'ABx data sorted by hole'!BU132</f>
        <v>0.9</v>
      </c>
      <c r="AL176" s="63">
        <f>'ABx data sorted by hole'!BV132</f>
        <v>56.6</v>
      </c>
      <c r="AM176" s="63">
        <f>'ABx data sorted by hole'!BW132</f>
        <v>5.35</v>
      </c>
      <c r="AN176" s="63">
        <f>'ABx data sorted by hole'!BY132</f>
        <v>129</v>
      </c>
    </row>
    <row r="177" spans="1:40" x14ac:dyDescent="0.25">
      <c r="A177" s="11" t="s">
        <v>216</v>
      </c>
      <c r="B177" s="10" t="str">
        <f t="shared" ref="B177:B196" si="14">IF(A177="D",LEFT(C177,5),IF(A177="R","Redacted - assays from different tenement or activity",""))</f>
        <v>DL626</v>
      </c>
      <c r="C177" s="63" t="s">
        <v>368</v>
      </c>
      <c r="D177" s="27">
        <f t="shared" ref="D177:D196" si="15">IF(A177="D",E177-1,"")</f>
        <v>12</v>
      </c>
      <c r="E177" s="13">
        <f t="shared" ref="E177:E196" si="16">IF(A177="D",RIGHT(C177,2)*1,"")</f>
        <v>13</v>
      </c>
      <c r="F177" s="6" t="str">
        <f t="shared" ref="F177:F196" si="17">IF(A177="D",F$41,"")</f>
        <v>RC chips Clay &amp; Rock</v>
      </c>
      <c r="G177" s="54" t="s">
        <v>227</v>
      </c>
      <c r="H177" s="54" t="s">
        <v>227</v>
      </c>
      <c r="I177" s="63">
        <f>'ABx data sorted by hole'!L133</f>
        <v>422</v>
      </c>
      <c r="J177" s="63">
        <f>'ABx data sorted by hole'!Q133</f>
        <v>41.9</v>
      </c>
      <c r="K177" s="63">
        <f>'ABx data sorted by hole'!T133</f>
        <v>16</v>
      </c>
      <c r="L177" s="63">
        <f>'ABx data sorted by hole'!U133</f>
        <v>5.1100000000000003</v>
      </c>
      <c r="M177" s="63">
        <f>'ABx data sorted by hole'!W133</f>
        <v>8.26</v>
      </c>
      <c r="N177" s="63">
        <f>'ABx data sorted by hole'!X133</f>
        <v>4.99</v>
      </c>
      <c r="O177" s="63">
        <f>'ABx data sorted by hole'!Y133</f>
        <v>1.96</v>
      </c>
      <c r="P177" s="63">
        <f>'ABx data sorted by hole'!AB133</f>
        <v>23.4</v>
      </c>
      <c r="Q177" s="63">
        <f>'ABx data sorted by hole'!AC133</f>
        <v>7.09</v>
      </c>
      <c r="R177" s="63">
        <f>'ABx data sorted by hole'!AE133</f>
        <v>3.23</v>
      </c>
      <c r="S177" s="63">
        <f>'ABx data sorted by hole'!AG133</f>
        <v>1.89</v>
      </c>
      <c r="T177" s="63">
        <f>'ABx data sorted by hole'!AJ133</f>
        <v>23.5</v>
      </c>
      <c r="U177" s="63">
        <f>'ABx data sorted by hole'!AL133</f>
        <v>0.77</v>
      </c>
      <c r="V177" s="63">
        <f>'ABx data sorted by hole'!AR133</f>
        <v>6.63</v>
      </c>
      <c r="W177" s="63">
        <f>'ABx data sorted by hole'!AS133</f>
        <v>24.1</v>
      </c>
      <c r="X177" s="63">
        <f>'ABx data sorted by hole'!AX133</f>
        <v>5.75</v>
      </c>
      <c r="Y177" s="63">
        <f>'ABx data sorted by hole'!AZ133</f>
        <v>45.6</v>
      </c>
      <c r="Z177" s="63">
        <f>'ABx data sorted by hole'!BD133</f>
        <v>58.1</v>
      </c>
      <c r="AA177" s="63">
        <f>'ABx data sorted by hole'!BF133</f>
        <v>5.68</v>
      </c>
      <c r="AB177" s="63">
        <f>'ABx data sorted by hole'!BG133</f>
        <v>1.3</v>
      </c>
      <c r="AC177" s="63">
        <f>'ABx data sorted by hole'!BH133</f>
        <v>35.200000000000003</v>
      </c>
      <c r="AD177" s="63">
        <f>'ABx data sorted by hole'!BI133</f>
        <v>0.4</v>
      </c>
      <c r="AE177" s="63">
        <f>'ABx data sorted by hole'!BJ133</f>
        <v>1.22</v>
      </c>
      <c r="AF177" s="63">
        <f>'ABx data sorted by hole'!BM133</f>
        <v>4.13</v>
      </c>
      <c r="AG177" s="63">
        <f>'ABx data sorted by hole'!BN133</f>
        <v>0.6</v>
      </c>
      <c r="AH177" s="63">
        <f>'ABx data sorted by hole'!BP133</f>
        <v>0.83</v>
      </c>
      <c r="AI177" s="63">
        <f>'ABx data sorted by hole'!BQ133</f>
        <v>0.98</v>
      </c>
      <c r="AJ177" s="63">
        <f>'ABx data sorted by hole'!BT133</f>
        <v>259</v>
      </c>
      <c r="AK177" s="63">
        <f>'ABx data sorted by hole'!BU133</f>
        <v>1.2</v>
      </c>
      <c r="AL177" s="63">
        <f>'ABx data sorted by hole'!BV133</f>
        <v>52</v>
      </c>
      <c r="AM177" s="63">
        <f>'ABx data sorted by hole'!BW133</f>
        <v>5.17</v>
      </c>
      <c r="AN177" s="63">
        <f>'ABx data sorted by hole'!BY133</f>
        <v>120</v>
      </c>
    </row>
    <row r="178" spans="1:40" x14ac:dyDescent="0.25">
      <c r="A178" s="11" t="s">
        <v>216</v>
      </c>
      <c r="B178" s="10" t="str">
        <f t="shared" si="14"/>
        <v>DL626</v>
      </c>
      <c r="C178" s="63" t="s">
        <v>369</v>
      </c>
      <c r="D178" s="27">
        <f t="shared" si="15"/>
        <v>13</v>
      </c>
      <c r="E178" s="13">
        <f t="shared" si="16"/>
        <v>14</v>
      </c>
      <c r="F178" s="6" t="str">
        <f t="shared" si="17"/>
        <v>RC chips Clay &amp; Rock</v>
      </c>
      <c r="G178" s="54" t="s">
        <v>227</v>
      </c>
      <c r="H178" s="54" t="s">
        <v>227</v>
      </c>
      <c r="I178" s="63">
        <f>'ABx data sorted by hole'!L134</f>
        <v>192.5</v>
      </c>
      <c r="J178" s="63">
        <f>'ABx data sorted by hole'!Q134</f>
        <v>26.5</v>
      </c>
      <c r="K178" s="63">
        <f>'ABx data sorted by hole'!T134</f>
        <v>14</v>
      </c>
      <c r="L178" s="63">
        <f>'ABx data sorted by hole'!U134</f>
        <v>7.85</v>
      </c>
      <c r="M178" s="63">
        <f>'ABx data sorted by hole'!W134</f>
        <v>8.06</v>
      </c>
      <c r="N178" s="63">
        <f>'ABx data sorted by hole'!X134</f>
        <v>5.42</v>
      </c>
      <c r="O178" s="63">
        <f>'ABx data sorted by hole'!Y134</f>
        <v>1.78</v>
      </c>
      <c r="P178" s="63">
        <f>'ABx data sorted by hole'!AB134</f>
        <v>24.9</v>
      </c>
      <c r="Q178" s="63">
        <f>'ABx data sorted by hole'!AC134</f>
        <v>7.36</v>
      </c>
      <c r="R178" s="63">
        <f>'ABx data sorted by hole'!AE134</f>
        <v>3.43</v>
      </c>
      <c r="S178" s="63">
        <f>'ABx data sorted by hole'!AG134</f>
        <v>1.82</v>
      </c>
      <c r="T178" s="63">
        <f>'ABx data sorted by hole'!AJ134</f>
        <v>31.4</v>
      </c>
      <c r="U178" s="63">
        <f>'ABx data sorted by hole'!AL134</f>
        <v>0.66</v>
      </c>
      <c r="V178" s="63">
        <f>'ABx data sorted by hole'!AR134</f>
        <v>5.72</v>
      </c>
      <c r="W178" s="63">
        <f>'ABx data sorted by hole'!AS134</f>
        <v>29</v>
      </c>
      <c r="X178" s="63">
        <f>'ABx data sorted by hole'!AX134</f>
        <v>6.59</v>
      </c>
      <c r="Y178" s="63">
        <f>'ABx data sorted by hole'!AZ134</f>
        <v>42.4</v>
      </c>
      <c r="Z178" s="63">
        <f>'ABx data sorted by hole'!BD134</f>
        <v>52.4</v>
      </c>
      <c r="AA178" s="63">
        <f>'ABx data sorted by hole'!BF134</f>
        <v>6.09</v>
      </c>
      <c r="AB178" s="63">
        <f>'ABx data sorted by hole'!BG134</f>
        <v>1.4</v>
      </c>
      <c r="AC178" s="63">
        <f>'ABx data sorted by hole'!BH134</f>
        <v>26.6</v>
      </c>
      <c r="AD178" s="63">
        <f>'ABx data sorted by hole'!BI134</f>
        <v>0.3</v>
      </c>
      <c r="AE178" s="63">
        <f>'ABx data sorted by hole'!BJ134</f>
        <v>1.1499999999999999</v>
      </c>
      <c r="AF178" s="63">
        <f>'ABx data sorted by hole'!BM134</f>
        <v>4.03</v>
      </c>
      <c r="AG178" s="63">
        <f>'ABx data sorted by hole'!BN134</f>
        <v>0.48</v>
      </c>
      <c r="AH178" s="63">
        <f>'ABx data sorted by hole'!BP134</f>
        <v>0.53</v>
      </c>
      <c r="AI178" s="63">
        <f>'ABx data sorted by hole'!BQ134</f>
        <v>0.99</v>
      </c>
      <c r="AJ178" s="63">
        <f>'ABx data sorted by hole'!BT134</f>
        <v>147</v>
      </c>
      <c r="AK178" s="63">
        <f>'ABx data sorted by hole'!BU134</f>
        <v>1.3</v>
      </c>
      <c r="AL178" s="63">
        <f>'ABx data sorted by hole'!BV134</f>
        <v>79.7</v>
      </c>
      <c r="AM178" s="63">
        <f>'ABx data sorted by hole'!BW134</f>
        <v>4.32</v>
      </c>
      <c r="AN178" s="63">
        <f>'ABx data sorted by hole'!BY134</f>
        <v>116</v>
      </c>
    </row>
    <row r="179" spans="1:40" x14ac:dyDescent="0.25">
      <c r="A179" s="11" t="s">
        <v>216</v>
      </c>
      <c r="B179" s="10" t="str">
        <f t="shared" si="14"/>
        <v>DL626</v>
      </c>
      <c r="C179" s="63" t="s">
        <v>370</v>
      </c>
      <c r="D179" s="27">
        <f t="shared" si="15"/>
        <v>14</v>
      </c>
      <c r="E179" s="13">
        <f t="shared" si="16"/>
        <v>15</v>
      </c>
      <c r="F179" s="6" t="str">
        <f t="shared" si="17"/>
        <v>RC chips Clay &amp; Rock</v>
      </c>
      <c r="G179" s="54" t="s">
        <v>227</v>
      </c>
      <c r="H179" s="54" t="s">
        <v>227</v>
      </c>
      <c r="I179" s="63">
        <f>'ABx data sorted by hole'!L135</f>
        <v>429</v>
      </c>
      <c r="J179" s="63">
        <f>'ABx data sorted by hole'!Q135</f>
        <v>38.1</v>
      </c>
      <c r="K179" s="63">
        <f>'ABx data sorted by hole'!T135</f>
        <v>17</v>
      </c>
      <c r="L179" s="63">
        <f>'ABx data sorted by hole'!U135</f>
        <v>3.85</v>
      </c>
      <c r="M179" s="63">
        <f>'ABx data sorted by hole'!W135</f>
        <v>4.99</v>
      </c>
      <c r="N179" s="63">
        <f>'ABx data sorted by hole'!X135</f>
        <v>3.93</v>
      </c>
      <c r="O179" s="63">
        <f>'ABx data sorted by hole'!Y135</f>
        <v>1.41</v>
      </c>
      <c r="P179" s="63">
        <f>'ABx data sorted by hole'!AB135</f>
        <v>23.1</v>
      </c>
      <c r="Q179" s="63">
        <f>'ABx data sorted by hole'!AC135</f>
        <v>5.43</v>
      </c>
      <c r="R179" s="63">
        <f>'ABx data sorted by hole'!AE135</f>
        <v>3.18</v>
      </c>
      <c r="S179" s="63">
        <f>'ABx data sorted by hole'!AG135</f>
        <v>1.0900000000000001</v>
      </c>
      <c r="T179" s="63">
        <f>'ABx data sorted by hole'!AJ135</f>
        <v>21.9</v>
      </c>
      <c r="U179" s="63">
        <f>'ABx data sorted by hole'!AL135</f>
        <v>0.56000000000000005</v>
      </c>
      <c r="V179" s="63">
        <f>'ABx data sorted by hole'!AR135</f>
        <v>6.21</v>
      </c>
      <c r="W179" s="63">
        <f>'ABx data sorted by hole'!AS135</f>
        <v>20.5</v>
      </c>
      <c r="X179" s="63">
        <f>'ABx data sorted by hole'!AX135</f>
        <v>5.07</v>
      </c>
      <c r="Y179" s="63">
        <f>'ABx data sorted by hole'!AZ135</f>
        <v>54.5</v>
      </c>
      <c r="Z179" s="63">
        <f>'ABx data sorted by hole'!BD135</f>
        <v>55.4</v>
      </c>
      <c r="AA179" s="63">
        <f>'ABx data sorted by hole'!BF135</f>
        <v>4.95</v>
      </c>
      <c r="AB179" s="63">
        <f>'ABx data sorted by hole'!BG135</f>
        <v>1.4</v>
      </c>
      <c r="AC179" s="63">
        <f>'ABx data sorted by hole'!BH135</f>
        <v>47.2</v>
      </c>
      <c r="AD179" s="63">
        <f>'ABx data sorted by hole'!BI135</f>
        <v>0.4</v>
      </c>
      <c r="AE179" s="63">
        <f>'ABx data sorted by hole'!BJ135</f>
        <v>0.85</v>
      </c>
      <c r="AF179" s="63">
        <f>'ABx data sorted by hole'!BM135</f>
        <v>4.03</v>
      </c>
      <c r="AG179" s="63">
        <f>'ABx data sorted by hole'!BN135</f>
        <v>0.54</v>
      </c>
      <c r="AH179" s="63">
        <f>'ABx data sorted by hole'!BP135</f>
        <v>0.54</v>
      </c>
      <c r="AI179" s="63">
        <f>'ABx data sorted by hole'!BQ135</f>
        <v>0.91</v>
      </c>
      <c r="AJ179" s="63">
        <f>'ABx data sorted by hole'!BT135</f>
        <v>196</v>
      </c>
      <c r="AK179" s="63">
        <f>'ABx data sorted by hole'!BU135</f>
        <v>3.8</v>
      </c>
      <c r="AL179" s="63">
        <f>'ABx data sorted by hole'!BV135</f>
        <v>34.299999999999997</v>
      </c>
      <c r="AM179" s="63">
        <f>'ABx data sorted by hole'!BW135</f>
        <v>3.7</v>
      </c>
      <c r="AN179" s="63">
        <f>'ABx data sorted by hole'!BY135</f>
        <v>117</v>
      </c>
    </row>
    <row r="180" spans="1:40" x14ac:dyDescent="0.25">
      <c r="A180" s="11" t="s">
        <v>216</v>
      </c>
      <c r="B180" s="10" t="str">
        <f t="shared" si="14"/>
        <v>DL626</v>
      </c>
      <c r="C180" s="63" t="s">
        <v>371</v>
      </c>
      <c r="D180" s="27">
        <f t="shared" si="15"/>
        <v>15</v>
      </c>
      <c r="E180" s="13">
        <f t="shared" si="16"/>
        <v>16</v>
      </c>
      <c r="F180" s="6" t="str">
        <f t="shared" si="17"/>
        <v>RC chips Clay &amp; Rock</v>
      </c>
      <c r="G180" s="54" t="s">
        <v>227</v>
      </c>
      <c r="H180" s="54" t="s">
        <v>227</v>
      </c>
      <c r="I180" s="63">
        <f>'ABx data sorted by hole'!L136</f>
        <v>355</v>
      </c>
      <c r="J180" s="63">
        <f>'ABx data sorted by hole'!Q136</f>
        <v>43.1</v>
      </c>
      <c r="K180" s="63">
        <f>'ABx data sorted by hole'!T136</f>
        <v>18</v>
      </c>
      <c r="L180" s="63">
        <f>'ABx data sorted by hole'!U136</f>
        <v>7.58</v>
      </c>
      <c r="M180" s="63">
        <f>'ABx data sorted by hole'!W136</f>
        <v>5.26</v>
      </c>
      <c r="N180" s="63">
        <f>'ABx data sorted by hole'!X136</f>
        <v>3.42</v>
      </c>
      <c r="O180" s="63">
        <f>'ABx data sorted by hole'!Y136</f>
        <v>1.48</v>
      </c>
      <c r="P180" s="63">
        <f>'ABx data sorted by hole'!AB136</f>
        <v>21.8</v>
      </c>
      <c r="Q180" s="63">
        <f>'ABx data sorted by hole'!AC136</f>
        <v>5.64</v>
      </c>
      <c r="R180" s="63">
        <f>'ABx data sorted by hole'!AE136</f>
        <v>2.95</v>
      </c>
      <c r="S180" s="63">
        <f>'ABx data sorted by hole'!AG136</f>
        <v>1.22</v>
      </c>
      <c r="T180" s="63">
        <f>'ABx data sorted by hole'!AJ136</f>
        <v>24.7</v>
      </c>
      <c r="U180" s="63">
        <f>'ABx data sorted by hole'!AL136</f>
        <v>0.48</v>
      </c>
      <c r="V180" s="63">
        <f>'ABx data sorted by hole'!AR136</f>
        <v>5.98</v>
      </c>
      <c r="W180" s="63">
        <f>'ABx data sorted by hole'!AS136</f>
        <v>21.1</v>
      </c>
      <c r="X180" s="63">
        <f>'ABx data sorted by hole'!AX136</f>
        <v>5.5</v>
      </c>
      <c r="Y180" s="63">
        <f>'ABx data sorted by hole'!AZ136</f>
        <v>50.8</v>
      </c>
      <c r="Z180" s="63">
        <f>'ABx data sorted by hole'!BD136</f>
        <v>57.6</v>
      </c>
      <c r="AA180" s="63">
        <f>'ABx data sorted by hole'!BF136</f>
        <v>5.47</v>
      </c>
      <c r="AB180" s="63">
        <f>'ABx data sorted by hole'!BG136</f>
        <v>1.9</v>
      </c>
      <c r="AC180" s="63">
        <f>'ABx data sorted by hole'!BH136</f>
        <v>37.200000000000003</v>
      </c>
      <c r="AD180" s="63">
        <f>'ABx data sorted by hole'!BI136</f>
        <v>0.3</v>
      </c>
      <c r="AE180" s="63">
        <f>'ABx data sorted by hole'!BJ136</f>
        <v>0.81</v>
      </c>
      <c r="AF180" s="63">
        <f>'ABx data sorted by hole'!BM136</f>
        <v>3.65</v>
      </c>
      <c r="AG180" s="63">
        <f>'ABx data sorted by hole'!BN136</f>
        <v>0.51</v>
      </c>
      <c r="AH180" s="63">
        <f>'ABx data sorted by hole'!BP136</f>
        <v>0.52</v>
      </c>
      <c r="AI180" s="63">
        <f>'ABx data sorted by hole'!BQ136</f>
        <v>1.07</v>
      </c>
      <c r="AJ180" s="63">
        <f>'ABx data sorted by hole'!BT136</f>
        <v>195</v>
      </c>
      <c r="AK180" s="63">
        <f>'ABx data sorted by hole'!BU136</f>
        <v>2.1</v>
      </c>
      <c r="AL180" s="63">
        <f>'ABx data sorted by hole'!BV136</f>
        <v>38.5</v>
      </c>
      <c r="AM180" s="63">
        <f>'ABx data sorted by hole'!BW136</f>
        <v>3.3</v>
      </c>
      <c r="AN180" s="63">
        <f>'ABx data sorted by hole'!BY136</f>
        <v>116</v>
      </c>
    </row>
    <row r="181" spans="1:40" x14ac:dyDescent="0.25">
      <c r="A181" s="11" t="s">
        <v>216</v>
      </c>
      <c r="B181" s="10" t="str">
        <f t="shared" si="14"/>
        <v>DL626</v>
      </c>
      <c r="C181" s="63" t="s">
        <v>372</v>
      </c>
      <c r="D181" s="27">
        <f t="shared" si="15"/>
        <v>16</v>
      </c>
      <c r="E181" s="13">
        <f t="shared" si="16"/>
        <v>17</v>
      </c>
      <c r="F181" s="6" t="str">
        <f t="shared" si="17"/>
        <v>RC chips Clay &amp; Rock</v>
      </c>
      <c r="G181" s="54" t="s">
        <v>227</v>
      </c>
      <c r="H181" s="54" t="s">
        <v>227</v>
      </c>
      <c r="I181" s="63">
        <f>'ABx data sorted by hole'!L137</f>
        <v>286</v>
      </c>
      <c r="J181" s="63">
        <f>'ABx data sorted by hole'!Q137</f>
        <v>36.4</v>
      </c>
      <c r="K181" s="63">
        <f>'ABx data sorted by hole'!T137</f>
        <v>18</v>
      </c>
      <c r="L181" s="63">
        <f>'ABx data sorted by hole'!U137</f>
        <v>6.19</v>
      </c>
      <c r="M181" s="63">
        <f>'ABx data sorted by hole'!W137</f>
        <v>5.37</v>
      </c>
      <c r="N181" s="63">
        <f>'ABx data sorted by hole'!X137</f>
        <v>3.68</v>
      </c>
      <c r="O181" s="63">
        <f>'ABx data sorted by hole'!Y137</f>
        <v>1.32</v>
      </c>
      <c r="P181" s="63">
        <f>'ABx data sorted by hole'!AB137</f>
        <v>22.3</v>
      </c>
      <c r="Q181" s="63">
        <f>'ABx data sorted by hole'!AC137</f>
        <v>5.7</v>
      </c>
      <c r="R181" s="63">
        <f>'ABx data sorted by hole'!AE137</f>
        <v>2.66</v>
      </c>
      <c r="S181" s="63">
        <f>'ABx data sorted by hole'!AG137</f>
        <v>1.1399999999999999</v>
      </c>
      <c r="T181" s="63">
        <f>'ABx data sorted by hole'!AJ137</f>
        <v>24.1</v>
      </c>
      <c r="U181" s="63">
        <f>'ABx data sorted by hole'!AL137</f>
        <v>0.4</v>
      </c>
      <c r="V181" s="63">
        <f>'ABx data sorted by hole'!AR137</f>
        <v>5.78</v>
      </c>
      <c r="W181" s="63">
        <f>'ABx data sorted by hole'!AS137</f>
        <v>21.5</v>
      </c>
      <c r="X181" s="63">
        <f>'ABx data sorted by hole'!AX137</f>
        <v>5.19</v>
      </c>
      <c r="Y181" s="63">
        <f>'ABx data sorted by hole'!AZ137</f>
        <v>50</v>
      </c>
      <c r="Z181" s="63">
        <f>'ABx data sorted by hole'!BD137</f>
        <v>56</v>
      </c>
      <c r="AA181" s="63">
        <f>'ABx data sorted by hole'!BF137</f>
        <v>3.98</v>
      </c>
      <c r="AB181" s="63">
        <f>'ABx data sorted by hole'!BG137</f>
        <v>1.4</v>
      </c>
      <c r="AC181" s="63">
        <f>'ABx data sorted by hole'!BH137</f>
        <v>31.9</v>
      </c>
      <c r="AD181" s="63">
        <f>'ABx data sorted by hole'!BI137</f>
        <v>0.4</v>
      </c>
      <c r="AE181" s="63">
        <f>'ABx data sorted by hole'!BJ137</f>
        <v>0.83</v>
      </c>
      <c r="AF181" s="63">
        <f>'ABx data sorted by hole'!BM137</f>
        <v>3.98</v>
      </c>
      <c r="AG181" s="63">
        <f>'ABx data sorted by hole'!BN137</f>
        <v>0.53</v>
      </c>
      <c r="AH181" s="63">
        <f>'ABx data sorted by hole'!BP137</f>
        <v>0.54</v>
      </c>
      <c r="AI181" s="63">
        <f>'ABx data sorted by hole'!BQ137</f>
        <v>0.86</v>
      </c>
      <c r="AJ181" s="63">
        <f>'ABx data sorted by hole'!BT137</f>
        <v>183</v>
      </c>
      <c r="AK181" s="63">
        <f>'ABx data sorted by hole'!BU137</f>
        <v>2.4</v>
      </c>
      <c r="AL181" s="63">
        <f>'ABx data sorted by hole'!BV137</f>
        <v>37.299999999999997</v>
      </c>
      <c r="AM181" s="63">
        <f>'ABx data sorted by hole'!BW137</f>
        <v>2.79</v>
      </c>
      <c r="AN181" s="63">
        <f>'ABx data sorted by hole'!BY137</f>
        <v>113</v>
      </c>
    </row>
    <row r="182" spans="1:40" x14ac:dyDescent="0.25">
      <c r="A182" s="11" t="s">
        <v>216</v>
      </c>
      <c r="B182" s="10" t="str">
        <f t="shared" si="14"/>
        <v>DL626</v>
      </c>
      <c r="C182" s="63" t="s">
        <v>373</v>
      </c>
      <c r="D182" s="27">
        <f t="shared" si="15"/>
        <v>17</v>
      </c>
      <c r="E182" s="13">
        <f t="shared" si="16"/>
        <v>18</v>
      </c>
      <c r="F182" s="6" t="str">
        <f t="shared" si="17"/>
        <v>RC chips Clay &amp; Rock</v>
      </c>
      <c r="G182" s="54" t="s">
        <v>227</v>
      </c>
      <c r="H182" s="54" t="s">
        <v>227</v>
      </c>
      <c r="I182" s="63">
        <f>'ABx data sorted by hole'!L138</f>
        <v>271</v>
      </c>
      <c r="J182" s="63">
        <f>'ABx data sorted by hole'!Q138</f>
        <v>29.9</v>
      </c>
      <c r="K182" s="63">
        <f>'ABx data sorted by hole'!T138</f>
        <v>18</v>
      </c>
      <c r="L182" s="63">
        <f>'ABx data sorted by hole'!U138</f>
        <v>5.17</v>
      </c>
      <c r="M182" s="63">
        <f>'ABx data sorted by hole'!W138</f>
        <v>4.09</v>
      </c>
      <c r="N182" s="63">
        <f>'ABx data sorted by hole'!X138</f>
        <v>2.84</v>
      </c>
      <c r="O182" s="63">
        <f>'ABx data sorted by hole'!Y138</f>
        <v>1.05</v>
      </c>
      <c r="P182" s="63">
        <f>'ABx data sorted by hole'!AB138</f>
        <v>22.1</v>
      </c>
      <c r="Q182" s="63">
        <f>'ABx data sorted by hole'!AC138</f>
        <v>4.6500000000000004</v>
      </c>
      <c r="R182" s="63">
        <f>'ABx data sorted by hole'!AE138</f>
        <v>3.17</v>
      </c>
      <c r="S182" s="63">
        <f>'ABx data sorted by hole'!AG138</f>
        <v>0.97</v>
      </c>
      <c r="T182" s="63">
        <f>'ABx data sorted by hole'!AJ138</f>
        <v>18.7</v>
      </c>
      <c r="U182" s="63">
        <f>'ABx data sorted by hole'!AL138</f>
        <v>0.42</v>
      </c>
      <c r="V182" s="63">
        <f>'ABx data sorted by hole'!AR138</f>
        <v>5.78</v>
      </c>
      <c r="W182" s="63">
        <f>'ABx data sorted by hole'!AS138</f>
        <v>16.600000000000001</v>
      </c>
      <c r="X182" s="63">
        <f>'ABx data sorted by hole'!AX138</f>
        <v>4.1900000000000004</v>
      </c>
      <c r="Y182" s="63">
        <f>'ABx data sorted by hole'!AZ138</f>
        <v>49</v>
      </c>
      <c r="Z182" s="63">
        <f>'ABx data sorted by hole'!BD138</f>
        <v>58</v>
      </c>
      <c r="AA182" s="63">
        <f>'ABx data sorted by hole'!BF138</f>
        <v>4.29</v>
      </c>
      <c r="AB182" s="63">
        <f>'ABx data sorted by hole'!BG138</f>
        <v>1.6</v>
      </c>
      <c r="AC182" s="63">
        <f>'ABx data sorted by hole'!BH138</f>
        <v>28.8</v>
      </c>
      <c r="AD182" s="63">
        <f>'ABx data sorted by hole'!BI138</f>
        <v>0.4</v>
      </c>
      <c r="AE182" s="63">
        <f>'ABx data sorted by hole'!BJ138</f>
        <v>0.72</v>
      </c>
      <c r="AF182" s="63">
        <f>'ABx data sorted by hole'!BM138</f>
        <v>4.09</v>
      </c>
      <c r="AG182" s="63">
        <f>'ABx data sorted by hole'!BN138</f>
        <v>0.5</v>
      </c>
      <c r="AH182" s="63">
        <f>'ABx data sorted by hole'!BP138</f>
        <v>0.47</v>
      </c>
      <c r="AI182" s="63">
        <f>'ABx data sorted by hole'!BQ138</f>
        <v>1</v>
      </c>
      <c r="AJ182" s="63">
        <f>'ABx data sorted by hole'!BT138</f>
        <v>172</v>
      </c>
      <c r="AK182" s="63">
        <f>'ABx data sorted by hole'!BU138</f>
        <v>2.1</v>
      </c>
      <c r="AL182" s="63">
        <f>'ABx data sorted by hole'!BV138</f>
        <v>30.5</v>
      </c>
      <c r="AM182" s="63">
        <f>'ABx data sorted by hole'!BW138</f>
        <v>2.7</v>
      </c>
      <c r="AN182" s="63">
        <f>'ABx data sorted by hole'!BY138</f>
        <v>118</v>
      </c>
    </row>
    <row r="183" spans="1:40" x14ac:dyDescent="0.25">
      <c r="A183" s="11" t="s">
        <v>216</v>
      </c>
      <c r="B183" s="10" t="str">
        <f t="shared" si="14"/>
        <v>DL627</v>
      </c>
      <c r="C183" s="63" t="s">
        <v>374</v>
      </c>
      <c r="D183" s="27">
        <f t="shared" si="15"/>
        <v>0</v>
      </c>
      <c r="E183" s="13">
        <f t="shared" si="16"/>
        <v>1</v>
      </c>
      <c r="F183" s="6" t="str">
        <f t="shared" si="17"/>
        <v>RC chips Clay &amp; Rock</v>
      </c>
      <c r="G183" s="54" t="s">
        <v>227</v>
      </c>
      <c r="H183" s="54" t="s">
        <v>227</v>
      </c>
      <c r="I183" s="63">
        <f>'ABx data sorted by hole'!L139</f>
        <v>121.5</v>
      </c>
      <c r="J183" s="63">
        <f>'ABx data sorted by hole'!Q139</f>
        <v>13.2</v>
      </c>
      <c r="K183" s="63">
        <f>'ABx data sorted by hole'!T139</f>
        <v>18</v>
      </c>
      <c r="L183" s="63">
        <f>'ABx data sorted by hole'!U139</f>
        <v>1.49</v>
      </c>
      <c r="M183" s="63">
        <f>'ABx data sorted by hole'!W139</f>
        <v>1.39</v>
      </c>
      <c r="N183" s="63">
        <f>'ABx data sorted by hole'!X139</f>
        <v>1.1299999999999999</v>
      </c>
      <c r="O183" s="63">
        <f>'ABx data sorted by hole'!Y139</f>
        <v>0.34</v>
      </c>
      <c r="P183" s="63">
        <f>'ABx data sorted by hole'!AB139</f>
        <v>35.9</v>
      </c>
      <c r="Q183" s="63">
        <f>'ABx data sorted by hole'!AC139</f>
        <v>1.24</v>
      </c>
      <c r="R183" s="63">
        <f>'ABx data sorted by hole'!AE139</f>
        <v>4.97</v>
      </c>
      <c r="S183" s="63">
        <f>'ABx data sorted by hole'!AG139</f>
        <v>0.25</v>
      </c>
      <c r="T183" s="63">
        <f>'ABx data sorted by hole'!AJ139</f>
        <v>5.3</v>
      </c>
      <c r="U183" s="63">
        <f>'ABx data sorted by hole'!AL139</f>
        <v>0.18</v>
      </c>
      <c r="V183" s="63">
        <f>'ABx data sorted by hole'!AR139</f>
        <v>9.9700000000000006</v>
      </c>
      <c r="W183" s="63">
        <f>'ABx data sorted by hole'!AS139</f>
        <v>5.2</v>
      </c>
      <c r="X183" s="63">
        <f>'ABx data sorted by hole'!AX139</f>
        <v>1.33</v>
      </c>
      <c r="Y183" s="63">
        <f>'ABx data sorted by hole'!AZ139</f>
        <v>12.2</v>
      </c>
      <c r="Z183" s="63">
        <f>'ABx data sorted by hole'!BD139</f>
        <v>86.4</v>
      </c>
      <c r="AA183" s="63">
        <f>'ABx data sorted by hole'!BF139</f>
        <v>1.22</v>
      </c>
      <c r="AB183" s="63">
        <f>'ABx data sorted by hole'!BG139</f>
        <v>2.4</v>
      </c>
      <c r="AC183" s="63">
        <f>'ABx data sorted by hole'!BH139</f>
        <v>11.6</v>
      </c>
      <c r="AD183" s="63">
        <f>'ABx data sorted by hole'!BI139</f>
        <v>0.8</v>
      </c>
      <c r="AE183" s="63">
        <f>'ABx data sorted by hole'!BJ139</f>
        <v>0.28000000000000003</v>
      </c>
      <c r="AF183" s="63">
        <f>'ABx data sorted by hole'!BM139</f>
        <v>8.58</v>
      </c>
      <c r="AG183" s="63">
        <f>'ABx data sorted by hole'!BN139</f>
        <v>0.77</v>
      </c>
      <c r="AH183" s="63">
        <f>'ABx data sorted by hole'!BP139</f>
        <v>0.13</v>
      </c>
      <c r="AI183" s="63">
        <f>'ABx data sorted by hole'!BQ139</f>
        <v>2.68</v>
      </c>
      <c r="AJ183" s="63">
        <f>'ABx data sorted by hole'!BT139</f>
        <v>402</v>
      </c>
      <c r="AK183" s="63">
        <f>'ABx data sorted by hole'!BU139</f>
        <v>1.3</v>
      </c>
      <c r="AL183" s="63">
        <f>'ABx data sorted by hole'!BV139</f>
        <v>8.9</v>
      </c>
      <c r="AM183" s="63">
        <f>'ABx data sorted by hole'!BW139</f>
        <v>0.96</v>
      </c>
      <c r="AN183" s="63">
        <f>'ABx data sorted by hole'!BY139</f>
        <v>177</v>
      </c>
    </row>
    <row r="184" spans="1:40" x14ac:dyDescent="0.25">
      <c r="A184" s="11" t="s">
        <v>216</v>
      </c>
      <c r="B184" s="10" t="str">
        <f t="shared" si="14"/>
        <v>DL627</v>
      </c>
      <c r="C184" s="63" t="s">
        <v>375</v>
      </c>
      <c r="D184" s="27">
        <f t="shared" si="15"/>
        <v>1</v>
      </c>
      <c r="E184" s="13">
        <f t="shared" si="16"/>
        <v>2</v>
      </c>
      <c r="F184" s="6" t="str">
        <f t="shared" si="17"/>
        <v>RC chips Clay &amp; Rock</v>
      </c>
      <c r="G184" s="54" t="s">
        <v>227</v>
      </c>
      <c r="H184" s="54" t="s">
        <v>227</v>
      </c>
      <c r="I184" s="63">
        <f>'ABx data sorted by hole'!L140</f>
        <v>108</v>
      </c>
      <c r="J184" s="63">
        <f>'ABx data sorted by hole'!Q140</f>
        <v>15.6</v>
      </c>
      <c r="K184" s="63">
        <f>'ABx data sorted by hole'!T140</f>
        <v>15</v>
      </c>
      <c r="L184" s="63">
        <f>'ABx data sorted by hole'!U140</f>
        <v>1.1000000000000001</v>
      </c>
      <c r="M184" s="63">
        <f>'ABx data sorted by hole'!W140</f>
        <v>1.3</v>
      </c>
      <c r="N184" s="63">
        <f>'ABx data sorted by hole'!X140</f>
        <v>0.76</v>
      </c>
      <c r="O184" s="63">
        <f>'ABx data sorted by hole'!Y140</f>
        <v>0.28000000000000003</v>
      </c>
      <c r="P184" s="63">
        <f>'ABx data sorted by hole'!AB140</f>
        <v>31.6</v>
      </c>
      <c r="Q184" s="63">
        <f>'ABx data sorted by hole'!AC140</f>
        <v>1.1399999999999999</v>
      </c>
      <c r="R184" s="63">
        <f>'ABx data sorted by hole'!AE140</f>
        <v>4.26</v>
      </c>
      <c r="S184" s="63">
        <f>'ABx data sorted by hole'!AG140</f>
        <v>0.25</v>
      </c>
      <c r="T184" s="63">
        <f>'ABx data sorted by hole'!AJ140</f>
        <v>4.2</v>
      </c>
      <c r="U184" s="63">
        <f>'ABx data sorted by hole'!AL140</f>
        <v>0.1</v>
      </c>
      <c r="V184" s="63">
        <f>'ABx data sorted by hole'!AR140</f>
        <v>9.2799999999999994</v>
      </c>
      <c r="W184" s="63">
        <f>'ABx data sorted by hole'!AS140</f>
        <v>4.2</v>
      </c>
      <c r="X184" s="63">
        <f>'ABx data sorted by hole'!AX140</f>
        <v>1.1000000000000001</v>
      </c>
      <c r="Y184" s="63">
        <f>'ABx data sorted by hole'!AZ140</f>
        <v>10.6</v>
      </c>
      <c r="Z184" s="63">
        <f>'ABx data sorted by hole'!BD140</f>
        <v>83.1</v>
      </c>
      <c r="AA184" s="63">
        <f>'ABx data sorted by hole'!BF140</f>
        <v>1.2</v>
      </c>
      <c r="AB184" s="63">
        <f>'ABx data sorted by hole'!BG140</f>
        <v>2.1</v>
      </c>
      <c r="AC184" s="63">
        <f>'ABx data sorted by hole'!BH140</f>
        <v>8</v>
      </c>
      <c r="AD184" s="63">
        <f>'ABx data sorted by hole'!BI140</f>
        <v>0.6</v>
      </c>
      <c r="AE184" s="63">
        <f>'ABx data sorted by hole'!BJ140</f>
        <v>0.28000000000000003</v>
      </c>
      <c r="AF184" s="63">
        <f>'ABx data sorted by hole'!BM140</f>
        <v>7.94</v>
      </c>
      <c r="AG184" s="63">
        <f>'ABx data sorted by hole'!BN140</f>
        <v>0.72</v>
      </c>
      <c r="AH184" s="63">
        <f>'ABx data sorted by hole'!BP140</f>
        <v>0.14000000000000001</v>
      </c>
      <c r="AI184" s="63">
        <f>'ABx data sorted by hole'!BQ140</f>
        <v>2.2000000000000002</v>
      </c>
      <c r="AJ184" s="63">
        <f>'ABx data sorted by hole'!BT140</f>
        <v>371</v>
      </c>
      <c r="AK184" s="63">
        <f>'ABx data sorted by hole'!BU140</f>
        <v>1.4</v>
      </c>
      <c r="AL184" s="63">
        <f>'ABx data sorted by hole'!BV140</f>
        <v>7.2</v>
      </c>
      <c r="AM184" s="63">
        <f>'ABx data sorted by hole'!BW140</f>
        <v>0.95</v>
      </c>
      <c r="AN184" s="63">
        <f>'ABx data sorted by hole'!BY140</f>
        <v>173</v>
      </c>
    </row>
    <row r="185" spans="1:40" x14ac:dyDescent="0.25">
      <c r="A185" s="11" t="s">
        <v>216</v>
      </c>
      <c r="B185" s="10" t="str">
        <f t="shared" si="14"/>
        <v>DL627</v>
      </c>
      <c r="C185" s="63" t="s">
        <v>376</v>
      </c>
      <c r="D185" s="27">
        <f t="shared" si="15"/>
        <v>2</v>
      </c>
      <c r="E185" s="13">
        <f t="shared" si="16"/>
        <v>3</v>
      </c>
      <c r="F185" s="6" t="str">
        <f t="shared" si="17"/>
        <v>RC chips Clay &amp; Rock</v>
      </c>
      <c r="G185" s="54" t="s">
        <v>227</v>
      </c>
      <c r="H185" s="54" t="s">
        <v>227</v>
      </c>
      <c r="I185" s="63">
        <f>'ABx data sorted by hole'!L141</f>
        <v>95.1</v>
      </c>
      <c r="J185" s="63">
        <f>'ABx data sorted by hole'!Q141</f>
        <v>19.5</v>
      </c>
      <c r="K185" s="63">
        <f>'ABx data sorted by hole'!T141</f>
        <v>14</v>
      </c>
      <c r="L185" s="63">
        <f>'ABx data sorted by hole'!U141</f>
        <v>1</v>
      </c>
      <c r="M185" s="63">
        <f>'ABx data sorted by hole'!W141</f>
        <v>0.84</v>
      </c>
      <c r="N185" s="63">
        <f>'ABx data sorted by hole'!X141</f>
        <v>0.65</v>
      </c>
      <c r="O185" s="63">
        <f>'ABx data sorted by hole'!Y141</f>
        <v>0.19</v>
      </c>
      <c r="P185" s="63">
        <f>'ABx data sorted by hole'!AB141</f>
        <v>31.1</v>
      </c>
      <c r="Q185" s="63">
        <f>'ABx data sorted by hole'!AC141</f>
        <v>0.84</v>
      </c>
      <c r="R185" s="63">
        <f>'ABx data sorted by hole'!AE141</f>
        <v>4.5599999999999996</v>
      </c>
      <c r="S185" s="63">
        <f>'ABx data sorted by hole'!AG141</f>
        <v>0.2</v>
      </c>
      <c r="T185" s="63">
        <f>'ABx data sorted by hole'!AJ141</f>
        <v>2.8</v>
      </c>
      <c r="U185" s="63">
        <f>'ABx data sorted by hole'!AL141</f>
        <v>0.11</v>
      </c>
      <c r="V185" s="63">
        <f>'ABx data sorted by hole'!AR141</f>
        <v>8.64</v>
      </c>
      <c r="W185" s="63">
        <f>'ABx data sorted by hole'!AS141</f>
        <v>3.1</v>
      </c>
      <c r="X185" s="63">
        <f>'ABx data sorted by hole'!AX141</f>
        <v>0.8</v>
      </c>
      <c r="Y185" s="63">
        <f>'ABx data sorted by hole'!AZ141</f>
        <v>7.8</v>
      </c>
      <c r="Z185" s="63">
        <f>'ABx data sorted by hole'!BD141</f>
        <v>76.5</v>
      </c>
      <c r="AA185" s="63">
        <f>'ABx data sorted by hole'!BF141</f>
        <v>0.92</v>
      </c>
      <c r="AB185" s="63">
        <f>'ABx data sorted by hole'!BG141</f>
        <v>2</v>
      </c>
      <c r="AC185" s="63">
        <f>'ABx data sorted by hole'!BH141</f>
        <v>3.9</v>
      </c>
      <c r="AD185" s="63">
        <f>'ABx data sorted by hole'!BI141</f>
        <v>0.6</v>
      </c>
      <c r="AE185" s="63">
        <f>'ABx data sorted by hole'!BJ141</f>
        <v>0.1</v>
      </c>
      <c r="AF185" s="63">
        <f>'ABx data sorted by hole'!BM141</f>
        <v>6.57</v>
      </c>
      <c r="AG185" s="63">
        <f>'ABx data sorted by hole'!BN141</f>
        <v>0.69</v>
      </c>
      <c r="AH185" s="63">
        <f>'ABx data sorted by hole'!BP141</f>
        <v>0.1</v>
      </c>
      <c r="AI185" s="63">
        <f>'ABx data sorted by hole'!BQ141</f>
        <v>2.2400000000000002</v>
      </c>
      <c r="AJ185" s="63">
        <f>'ABx data sorted by hole'!BT141</f>
        <v>371</v>
      </c>
      <c r="AK185" s="63">
        <f>'ABx data sorted by hole'!BU141</f>
        <v>1.4</v>
      </c>
      <c r="AL185" s="63">
        <f>'ABx data sorted by hole'!BV141</f>
        <v>4.2</v>
      </c>
      <c r="AM185" s="63">
        <f>'ABx data sorted by hole'!BW141</f>
        <v>0.52</v>
      </c>
      <c r="AN185" s="63">
        <f>'ABx data sorted by hole'!BY141</f>
        <v>161</v>
      </c>
    </row>
    <row r="186" spans="1:40" x14ac:dyDescent="0.25">
      <c r="A186" s="11" t="s">
        <v>216</v>
      </c>
      <c r="B186" s="10" t="str">
        <f t="shared" si="14"/>
        <v>DL627</v>
      </c>
      <c r="C186" s="63" t="s">
        <v>377</v>
      </c>
      <c r="D186" s="27">
        <f t="shared" si="15"/>
        <v>3</v>
      </c>
      <c r="E186" s="13">
        <f t="shared" si="16"/>
        <v>4</v>
      </c>
      <c r="F186" s="6" t="str">
        <f t="shared" si="17"/>
        <v>RC chips Clay &amp; Rock</v>
      </c>
      <c r="G186" s="54" t="s">
        <v>227</v>
      </c>
      <c r="H186" s="54" t="s">
        <v>227</v>
      </c>
      <c r="I186" s="63">
        <f>'ABx data sorted by hole'!L142</f>
        <v>74.400000000000006</v>
      </c>
      <c r="J186" s="63">
        <f>'ABx data sorted by hole'!Q142</f>
        <v>21.9</v>
      </c>
      <c r="K186" s="63">
        <f>'ABx data sorted by hole'!T142</f>
        <v>13</v>
      </c>
      <c r="L186" s="63">
        <f>'ABx data sorted by hole'!U142</f>
        <v>1.1100000000000001</v>
      </c>
      <c r="M186" s="63">
        <f>'ABx data sorted by hole'!W142</f>
        <v>0.82</v>
      </c>
      <c r="N186" s="63">
        <f>'ABx data sorted by hole'!X142</f>
        <v>0.55000000000000004</v>
      </c>
      <c r="O186" s="63">
        <f>'ABx data sorted by hole'!Y142</f>
        <v>0.2</v>
      </c>
      <c r="P186" s="63">
        <f>'ABx data sorted by hole'!AB142</f>
        <v>33</v>
      </c>
      <c r="Q186" s="63">
        <f>'ABx data sorted by hole'!AC142</f>
        <v>0.89</v>
      </c>
      <c r="R186" s="63">
        <f>'ABx data sorted by hole'!AE142</f>
        <v>5.16</v>
      </c>
      <c r="S186" s="63">
        <f>'ABx data sorted by hole'!AG142</f>
        <v>0.16</v>
      </c>
      <c r="T186" s="63">
        <f>'ABx data sorted by hole'!AJ142</f>
        <v>3</v>
      </c>
      <c r="U186" s="63">
        <f>'ABx data sorted by hole'!AL142</f>
        <v>0.15</v>
      </c>
      <c r="V186" s="63">
        <f>'ABx data sorted by hole'!AR142</f>
        <v>9.99</v>
      </c>
      <c r="W186" s="63">
        <f>'ABx data sorted by hole'!AS142</f>
        <v>2.8</v>
      </c>
      <c r="X186" s="63">
        <f>'ABx data sorted by hole'!AX142</f>
        <v>0.63</v>
      </c>
      <c r="Y186" s="63">
        <f>'ABx data sorted by hole'!AZ142</f>
        <v>6.5</v>
      </c>
      <c r="Z186" s="63">
        <f>'ABx data sorted by hole'!BD142</f>
        <v>77.599999999999994</v>
      </c>
      <c r="AA186" s="63">
        <f>'ABx data sorted by hole'!BF142</f>
        <v>0.65</v>
      </c>
      <c r="AB186" s="63">
        <f>'ABx data sorted by hole'!BG142</f>
        <v>2</v>
      </c>
      <c r="AC186" s="63">
        <f>'ABx data sorted by hole'!BH142</f>
        <v>3</v>
      </c>
      <c r="AD186" s="63">
        <f>'ABx data sorted by hole'!BI142</f>
        <v>0.6</v>
      </c>
      <c r="AE186" s="63">
        <f>'ABx data sorted by hole'!BJ142</f>
        <v>0.17</v>
      </c>
      <c r="AF186" s="63">
        <f>'ABx data sorted by hole'!BM142</f>
        <v>7.18</v>
      </c>
      <c r="AG186" s="63">
        <f>'ABx data sorted by hole'!BN142</f>
        <v>0.75</v>
      </c>
      <c r="AH186" s="63">
        <f>'ABx data sorted by hole'!BP142</f>
        <v>7.0000000000000007E-2</v>
      </c>
      <c r="AI186" s="63">
        <f>'ABx data sorted by hole'!BQ142</f>
        <v>3.3</v>
      </c>
      <c r="AJ186" s="63">
        <f>'ABx data sorted by hole'!BT142</f>
        <v>422</v>
      </c>
      <c r="AK186" s="63">
        <f>'ABx data sorted by hole'!BU142</f>
        <v>1.1000000000000001</v>
      </c>
      <c r="AL186" s="63">
        <f>'ABx data sorted by hole'!BV142</f>
        <v>4.5</v>
      </c>
      <c r="AM186" s="63">
        <f>'ABx data sorted by hole'!BW142</f>
        <v>0.49</v>
      </c>
      <c r="AN186" s="63">
        <f>'ABx data sorted by hole'!BY142</f>
        <v>181</v>
      </c>
    </row>
    <row r="187" spans="1:40" x14ac:dyDescent="0.25">
      <c r="A187" s="11" t="s">
        <v>216</v>
      </c>
      <c r="B187" s="10" t="str">
        <f t="shared" si="14"/>
        <v>DL627</v>
      </c>
      <c r="C187" s="63" t="s">
        <v>378</v>
      </c>
      <c r="D187" s="27">
        <f t="shared" si="15"/>
        <v>4</v>
      </c>
      <c r="E187" s="13">
        <f t="shared" si="16"/>
        <v>5</v>
      </c>
      <c r="F187" s="6" t="str">
        <f t="shared" si="17"/>
        <v>RC chips Clay &amp; Rock</v>
      </c>
      <c r="G187" s="54" t="s">
        <v>227</v>
      </c>
      <c r="H187" s="54" t="s">
        <v>227</v>
      </c>
      <c r="I187" s="63">
        <f>'ABx data sorted by hole'!L143</f>
        <v>62.5</v>
      </c>
      <c r="J187" s="63">
        <f>'ABx data sorted by hole'!Q143</f>
        <v>30.1</v>
      </c>
      <c r="K187" s="63">
        <f>'ABx data sorted by hole'!T143</f>
        <v>12</v>
      </c>
      <c r="L187" s="63">
        <f>'ABx data sorted by hole'!U143</f>
        <v>1.53</v>
      </c>
      <c r="M187" s="63">
        <f>'ABx data sorted by hole'!W143</f>
        <v>0.99</v>
      </c>
      <c r="N187" s="63">
        <f>'ABx data sorted by hole'!X143</f>
        <v>0.56000000000000005</v>
      </c>
      <c r="O187" s="63">
        <f>'ABx data sorted by hole'!Y143</f>
        <v>0.16</v>
      </c>
      <c r="P187" s="63">
        <f>'ABx data sorted by hole'!AB143</f>
        <v>31</v>
      </c>
      <c r="Q187" s="63">
        <f>'ABx data sorted by hole'!AC143</f>
        <v>0.63</v>
      </c>
      <c r="R187" s="63">
        <f>'ABx data sorted by hole'!AE143</f>
        <v>5.13</v>
      </c>
      <c r="S187" s="63">
        <f>'ABx data sorted by hole'!AG143</f>
        <v>0.24</v>
      </c>
      <c r="T187" s="63">
        <f>'ABx data sorted by hole'!AJ143</f>
        <v>3.4</v>
      </c>
      <c r="U187" s="63">
        <f>'ABx data sorted by hole'!AL143</f>
        <v>0.03</v>
      </c>
      <c r="V187" s="63">
        <f>'ABx data sorted by hole'!AR143</f>
        <v>9.8800000000000008</v>
      </c>
      <c r="W187" s="63">
        <f>'ABx data sorted by hole'!AS143</f>
        <v>4.2</v>
      </c>
      <c r="X187" s="63">
        <f>'ABx data sorted by hole'!AX143</f>
        <v>0.88</v>
      </c>
      <c r="Y187" s="63">
        <f>'ABx data sorted by hole'!AZ143</f>
        <v>5.3</v>
      </c>
      <c r="Z187" s="63">
        <f>'ABx data sorted by hole'!BD143</f>
        <v>80.2</v>
      </c>
      <c r="AA187" s="63">
        <f>'ABx data sorted by hole'!BF143</f>
        <v>1.1399999999999999</v>
      </c>
      <c r="AB187" s="63">
        <f>'ABx data sorted by hole'!BG143</f>
        <v>2.1</v>
      </c>
      <c r="AC187" s="63">
        <f>'ABx data sorted by hole'!BH143</f>
        <v>2.7</v>
      </c>
      <c r="AD187" s="63">
        <f>'ABx data sorted by hole'!BI143</f>
        <v>0.7</v>
      </c>
      <c r="AE187" s="63">
        <f>'ABx data sorted by hole'!BJ143</f>
        <v>0.16</v>
      </c>
      <c r="AF187" s="63">
        <f>'ABx data sorted by hole'!BM143</f>
        <v>7.08</v>
      </c>
      <c r="AG187" s="63">
        <f>'ABx data sorted by hole'!BN143</f>
        <v>0.79</v>
      </c>
      <c r="AH187" s="63">
        <f>'ABx data sorted by hole'!BP143</f>
        <v>0.09</v>
      </c>
      <c r="AI187" s="63">
        <f>'ABx data sorted by hole'!BQ143</f>
        <v>2.68</v>
      </c>
      <c r="AJ187" s="63">
        <f>'ABx data sorted by hole'!BT143</f>
        <v>438</v>
      </c>
      <c r="AK187" s="63">
        <f>'ABx data sorted by hole'!BU143</f>
        <v>1.6</v>
      </c>
      <c r="AL187" s="63">
        <f>'ABx data sorted by hole'!BV143</f>
        <v>4.5999999999999996</v>
      </c>
      <c r="AM187" s="63">
        <f>'ABx data sorted by hole'!BW143</f>
        <v>0.7</v>
      </c>
      <c r="AN187" s="63">
        <f>'ABx data sorted by hole'!BY143</f>
        <v>188</v>
      </c>
    </row>
    <row r="188" spans="1:40" x14ac:dyDescent="0.25">
      <c r="A188" s="11" t="s">
        <v>216</v>
      </c>
      <c r="B188" s="10" t="str">
        <f t="shared" si="14"/>
        <v>DL627</v>
      </c>
      <c r="C188" s="63" t="s">
        <v>379</v>
      </c>
      <c r="D188" s="27">
        <f t="shared" si="15"/>
        <v>5</v>
      </c>
      <c r="E188" s="13">
        <f t="shared" si="16"/>
        <v>6</v>
      </c>
      <c r="F188" s="6" t="str">
        <f t="shared" si="17"/>
        <v>RC chips Clay &amp; Rock</v>
      </c>
      <c r="G188" s="54" t="s">
        <v>227</v>
      </c>
      <c r="H188" s="54" t="s">
        <v>227</v>
      </c>
      <c r="I188" s="63">
        <f>'ABx data sorted by hole'!L144</f>
        <v>96.8</v>
      </c>
      <c r="J188" s="63">
        <f>'ABx data sorted by hole'!Q144</f>
        <v>57</v>
      </c>
      <c r="K188" s="63">
        <f>'ABx data sorted by hole'!T144</f>
        <v>11</v>
      </c>
      <c r="L188" s="63">
        <f>'ABx data sorted by hole'!U144</f>
        <v>1.54</v>
      </c>
      <c r="M188" s="63">
        <f>'ABx data sorted by hole'!W144</f>
        <v>1.38</v>
      </c>
      <c r="N188" s="63">
        <f>'ABx data sorted by hole'!X144</f>
        <v>1.1000000000000001</v>
      </c>
      <c r="O188" s="63">
        <f>'ABx data sorted by hole'!Y144</f>
        <v>0.45</v>
      </c>
      <c r="P188" s="63">
        <f>'ABx data sorted by hole'!AB144</f>
        <v>29.7</v>
      </c>
      <c r="Q188" s="63">
        <f>'ABx data sorted by hole'!AC144</f>
        <v>1.48</v>
      </c>
      <c r="R188" s="63">
        <f>'ABx data sorted by hole'!AE144</f>
        <v>4.38</v>
      </c>
      <c r="S188" s="63">
        <f>'ABx data sorted by hole'!AG144</f>
        <v>0.28999999999999998</v>
      </c>
      <c r="T188" s="63">
        <f>'ABx data sorted by hole'!AJ144</f>
        <v>6</v>
      </c>
      <c r="U188" s="63">
        <f>'ABx data sorted by hole'!AL144</f>
        <v>0.09</v>
      </c>
      <c r="V188" s="63">
        <f>'ABx data sorted by hole'!AR144</f>
        <v>9.49</v>
      </c>
      <c r="W188" s="63">
        <f>'ABx data sorted by hole'!AS144</f>
        <v>7.2</v>
      </c>
      <c r="X188" s="63">
        <f>'ABx data sorted by hole'!AX144</f>
        <v>1.78</v>
      </c>
      <c r="Y188" s="63">
        <f>'ABx data sorted by hole'!AZ144</f>
        <v>9.9</v>
      </c>
      <c r="Z188" s="63">
        <f>'ABx data sorted by hole'!BD144</f>
        <v>75.7</v>
      </c>
      <c r="AA188" s="63">
        <f>'ABx data sorted by hole'!BF144</f>
        <v>2</v>
      </c>
      <c r="AB188" s="63">
        <f>'ABx data sorted by hole'!BG144</f>
        <v>1.9</v>
      </c>
      <c r="AC188" s="63">
        <f>'ABx data sorted by hole'!BH144</f>
        <v>4.7</v>
      </c>
      <c r="AD188" s="63">
        <f>'ABx data sorted by hole'!BI144</f>
        <v>0.7</v>
      </c>
      <c r="AE188" s="63">
        <f>'ABx data sorted by hole'!BJ144</f>
        <v>0.25</v>
      </c>
      <c r="AF188" s="63">
        <f>'ABx data sorted by hole'!BM144</f>
        <v>6.45</v>
      </c>
      <c r="AG188" s="63">
        <f>'ABx data sorted by hole'!BN144</f>
        <v>0.76</v>
      </c>
      <c r="AH188" s="63">
        <f>'ABx data sorted by hole'!BP144</f>
        <v>0.15</v>
      </c>
      <c r="AI188" s="63">
        <f>'ABx data sorted by hole'!BQ144</f>
        <v>2.48</v>
      </c>
      <c r="AJ188" s="63">
        <f>'ABx data sorted by hole'!BT144</f>
        <v>438</v>
      </c>
      <c r="AK188" s="63">
        <f>'ABx data sorted by hole'!BU144</f>
        <v>1.2</v>
      </c>
      <c r="AL188" s="63">
        <f>'ABx data sorted by hole'!BV144</f>
        <v>7.3</v>
      </c>
      <c r="AM188" s="63">
        <f>'ABx data sorted by hole'!BW144</f>
        <v>0.95</v>
      </c>
      <c r="AN188" s="63">
        <f>'ABx data sorted by hole'!BY144</f>
        <v>181</v>
      </c>
    </row>
    <row r="189" spans="1:40" x14ac:dyDescent="0.25">
      <c r="A189" s="11" t="s">
        <v>216</v>
      </c>
      <c r="B189" s="10" t="str">
        <f t="shared" si="14"/>
        <v>DL627</v>
      </c>
      <c r="C189" s="63" t="s">
        <v>380</v>
      </c>
      <c r="D189" s="27">
        <f t="shared" si="15"/>
        <v>6</v>
      </c>
      <c r="E189" s="13">
        <f t="shared" si="16"/>
        <v>7</v>
      </c>
      <c r="F189" s="6" t="str">
        <f t="shared" si="17"/>
        <v>RC chips Clay &amp; Rock</v>
      </c>
      <c r="G189" s="54" t="s">
        <v>227</v>
      </c>
      <c r="H189" s="54" t="s">
        <v>227</v>
      </c>
      <c r="I189" s="63">
        <f>'ABx data sorted by hole'!L145</f>
        <v>293</v>
      </c>
      <c r="J189" s="63">
        <f>'ABx data sorted by hole'!Q145</f>
        <v>93</v>
      </c>
      <c r="K189" s="63">
        <f>'ABx data sorted by hole'!T145</f>
        <v>11</v>
      </c>
      <c r="L189" s="63">
        <f>'ABx data sorted by hole'!U145</f>
        <v>3.14</v>
      </c>
      <c r="M189" s="63">
        <f>'ABx data sorted by hole'!W145</f>
        <v>3.3</v>
      </c>
      <c r="N189" s="63">
        <f>'ABx data sorted by hole'!X145</f>
        <v>2.08</v>
      </c>
      <c r="O189" s="63">
        <f>'ABx data sorted by hole'!Y145</f>
        <v>0.92</v>
      </c>
      <c r="P189" s="63">
        <f>'ABx data sorted by hole'!AB145</f>
        <v>26.7</v>
      </c>
      <c r="Q189" s="63">
        <f>'ABx data sorted by hole'!AC145</f>
        <v>3.28</v>
      </c>
      <c r="R189" s="63">
        <f>'ABx data sorted by hole'!AE145</f>
        <v>4.3</v>
      </c>
      <c r="S189" s="63">
        <f>'ABx data sorted by hole'!AG145</f>
        <v>0.66</v>
      </c>
      <c r="T189" s="63">
        <f>'ABx data sorted by hole'!AJ145</f>
        <v>13.4</v>
      </c>
      <c r="U189" s="63">
        <f>'ABx data sorted by hole'!AL145</f>
        <v>0.3</v>
      </c>
      <c r="V189" s="63">
        <f>'ABx data sorted by hole'!AR145</f>
        <v>7.78</v>
      </c>
      <c r="W189" s="63">
        <f>'ABx data sorted by hole'!AS145</f>
        <v>14.7</v>
      </c>
      <c r="X189" s="63">
        <f>'ABx data sorted by hole'!AX145</f>
        <v>3.98</v>
      </c>
      <c r="Y189" s="63">
        <f>'ABx data sorted by hole'!AZ145</f>
        <v>34.9</v>
      </c>
      <c r="Z189" s="63">
        <f>'ABx data sorted by hole'!BD145</f>
        <v>60.9</v>
      </c>
      <c r="AA189" s="63">
        <f>'ABx data sorted by hole'!BF145</f>
        <v>3.64</v>
      </c>
      <c r="AB189" s="63">
        <f>'ABx data sorted by hole'!BG145</f>
        <v>1.7</v>
      </c>
      <c r="AC189" s="63">
        <f>'ABx data sorted by hole'!BH145</f>
        <v>13.5</v>
      </c>
      <c r="AD189" s="63">
        <f>'ABx data sorted by hole'!BI145</f>
        <v>0.5</v>
      </c>
      <c r="AE189" s="63">
        <f>'ABx data sorted by hole'!BJ145</f>
        <v>0.48</v>
      </c>
      <c r="AF189" s="63">
        <f>'ABx data sorted by hole'!BM145</f>
        <v>5.53</v>
      </c>
      <c r="AG189" s="63">
        <f>'ABx data sorted by hole'!BN145</f>
        <v>0.62</v>
      </c>
      <c r="AH189" s="63">
        <f>'ABx data sorted by hole'!BP145</f>
        <v>0.3</v>
      </c>
      <c r="AI189" s="63">
        <f>'ABx data sorted by hole'!BQ145</f>
        <v>1.75</v>
      </c>
      <c r="AJ189" s="63">
        <f>'ABx data sorted by hole'!BT145</f>
        <v>344</v>
      </c>
      <c r="AK189" s="63">
        <f>'ABx data sorted by hole'!BU145</f>
        <v>1.2</v>
      </c>
      <c r="AL189" s="63">
        <f>'ABx data sorted by hole'!BV145</f>
        <v>16.8</v>
      </c>
      <c r="AM189" s="63">
        <f>'ABx data sorted by hole'!BW145</f>
        <v>1.92</v>
      </c>
      <c r="AN189" s="63">
        <f>'ABx data sorted by hole'!BY145</f>
        <v>151</v>
      </c>
    </row>
    <row r="190" spans="1:40" x14ac:dyDescent="0.25">
      <c r="A190" s="11" t="s">
        <v>216</v>
      </c>
      <c r="B190" s="10" t="str">
        <f t="shared" si="14"/>
        <v>DL627</v>
      </c>
      <c r="C190" s="63" t="s">
        <v>381</v>
      </c>
      <c r="D190" s="27">
        <f t="shared" si="15"/>
        <v>7</v>
      </c>
      <c r="E190" s="13">
        <f t="shared" si="16"/>
        <v>8</v>
      </c>
      <c r="F190" s="6" t="str">
        <f t="shared" si="17"/>
        <v>RC chips Clay &amp; Rock</v>
      </c>
      <c r="G190" s="54" t="s">
        <v>227</v>
      </c>
      <c r="H190" s="54" t="s">
        <v>227</v>
      </c>
      <c r="I190" s="63">
        <f>'ABx data sorted by hole'!L146</f>
        <v>267</v>
      </c>
      <c r="J190" s="63">
        <f>'ABx data sorted by hole'!Q146</f>
        <v>63.9</v>
      </c>
      <c r="K190" s="63">
        <f>'ABx data sorted by hole'!T146</f>
        <v>11</v>
      </c>
      <c r="L190" s="63">
        <f>'ABx data sorted by hole'!U146</f>
        <v>3.33</v>
      </c>
      <c r="M190" s="63">
        <f>'ABx data sorted by hole'!W146</f>
        <v>3.13</v>
      </c>
      <c r="N190" s="63">
        <f>'ABx data sorted by hole'!X146</f>
        <v>1.85</v>
      </c>
      <c r="O190" s="63">
        <f>'ABx data sorted by hole'!Y146</f>
        <v>1.05</v>
      </c>
      <c r="P190" s="63">
        <f>'ABx data sorted by hole'!AB146</f>
        <v>28.6</v>
      </c>
      <c r="Q190" s="63">
        <f>'ABx data sorted by hole'!AC146</f>
        <v>3.4</v>
      </c>
      <c r="R190" s="63">
        <f>'ABx data sorted by hole'!AE146</f>
        <v>4.3499999999999996</v>
      </c>
      <c r="S190" s="63">
        <f>'ABx data sorted by hole'!AG146</f>
        <v>0.56999999999999995</v>
      </c>
      <c r="T190" s="63">
        <f>'ABx data sorted by hole'!AJ146</f>
        <v>15</v>
      </c>
      <c r="U190" s="63">
        <f>'ABx data sorted by hole'!AL146</f>
        <v>0.35</v>
      </c>
      <c r="V190" s="63">
        <f>'ABx data sorted by hole'!AR146</f>
        <v>8.49</v>
      </c>
      <c r="W190" s="63">
        <f>'ABx data sorted by hole'!AS146</f>
        <v>16.2</v>
      </c>
      <c r="X190" s="63">
        <f>'ABx data sorted by hole'!AX146</f>
        <v>4.47</v>
      </c>
      <c r="Y190" s="63">
        <f>'ABx data sorted by hole'!AZ146</f>
        <v>34.200000000000003</v>
      </c>
      <c r="Z190" s="63">
        <f>'ABx data sorted by hole'!BD146</f>
        <v>77.3</v>
      </c>
      <c r="AA190" s="63">
        <f>'ABx data sorted by hole'!BF146</f>
        <v>4.33</v>
      </c>
      <c r="AB190" s="63">
        <f>'ABx data sorted by hole'!BG146</f>
        <v>1.2</v>
      </c>
      <c r="AC190" s="63">
        <f>'ABx data sorted by hole'!BH146</f>
        <v>11.5</v>
      </c>
      <c r="AD190" s="63">
        <f>'ABx data sorted by hole'!BI146</f>
        <v>0.6</v>
      </c>
      <c r="AE190" s="63">
        <f>'ABx data sorted by hole'!BJ146</f>
        <v>0.57999999999999996</v>
      </c>
      <c r="AF190" s="63">
        <f>'ABx data sorted by hole'!BM146</f>
        <v>5.82</v>
      </c>
      <c r="AG190" s="63">
        <f>'ABx data sorted by hole'!BN146</f>
        <v>0.69</v>
      </c>
      <c r="AH190" s="63">
        <f>'ABx data sorted by hole'!BP146</f>
        <v>0.35</v>
      </c>
      <c r="AI190" s="63">
        <f>'ABx data sorted by hole'!BQ146</f>
        <v>2.13</v>
      </c>
      <c r="AJ190" s="63">
        <f>'ABx data sorted by hole'!BT146</f>
        <v>451</v>
      </c>
      <c r="AK190" s="63">
        <f>'ABx data sorted by hole'!BU146</f>
        <v>1.3</v>
      </c>
      <c r="AL190" s="63">
        <f>'ABx data sorted by hole'!BV146</f>
        <v>16.8</v>
      </c>
      <c r="AM190" s="63">
        <f>'ABx data sorted by hole'!BW146</f>
        <v>1.97</v>
      </c>
      <c r="AN190" s="63">
        <f>'ABx data sorted by hole'!BY146</f>
        <v>157</v>
      </c>
    </row>
    <row r="191" spans="1:40" x14ac:dyDescent="0.25">
      <c r="A191" s="11" t="s">
        <v>216</v>
      </c>
      <c r="B191" s="10" t="str">
        <f t="shared" si="14"/>
        <v>DL627</v>
      </c>
      <c r="C191" s="63" t="s">
        <v>382</v>
      </c>
      <c r="D191" s="27">
        <f t="shared" si="15"/>
        <v>8</v>
      </c>
      <c r="E191" s="13">
        <f t="shared" si="16"/>
        <v>9</v>
      </c>
      <c r="F191" s="6" t="str">
        <f t="shared" si="17"/>
        <v>RC chips Clay &amp; Rock</v>
      </c>
      <c r="G191" s="54" t="s">
        <v>227</v>
      </c>
      <c r="H191" s="54" t="s">
        <v>227</v>
      </c>
      <c r="I191" s="63">
        <f>'ABx data sorted by hole'!L147</f>
        <v>296</v>
      </c>
      <c r="J191" s="63">
        <f>'ABx data sorted by hole'!Q147</f>
        <v>59.8</v>
      </c>
      <c r="K191" s="63">
        <f>'ABx data sorted by hole'!T147</f>
        <v>9</v>
      </c>
      <c r="L191" s="63">
        <f>'ABx data sorted by hole'!U147</f>
        <v>3.22</v>
      </c>
      <c r="M191" s="63">
        <f>'ABx data sorted by hole'!W147</f>
        <v>4.24</v>
      </c>
      <c r="N191" s="63">
        <f>'ABx data sorted by hole'!X147</f>
        <v>2.58</v>
      </c>
      <c r="O191" s="63">
        <f>'ABx data sorted by hole'!Y147</f>
        <v>1.29</v>
      </c>
      <c r="P191" s="63">
        <f>'ABx data sorted by hole'!AB147</f>
        <v>25.4</v>
      </c>
      <c r="Q191" s="63">
        <f>'ABx data sorted by hole'!AC147</f>
        <v>3.78</v>
      </c>
      <c r="R191" s="63">
        <f>'ABx data sorted by hole'!AE147</f>
        <v>4.42</v>
      </c>
      <c r="S191" s="63">
        <f>'ABx data sorted by hole'!AG147</f>
        <v>0.74</v>
      </c>
      <c r="T191" s="63">
        <f>'ABx data sorted by hole'!AJ147</f>
        <v>17.2</v>
      </c>
      <c r="U191" s="63">
        <f>'ABx data sorted by hole'!AL147</f>
        <v>0.41</v>
      </c>
      <c r="V191" s="63">
        <f>'ABx data sorted by hole'!AR147</f>
        <v>8.5399999999999991</v>
      </c>
      <c r="W191" s="63">
        <f>'ABx data sorted by hole'!AS147</f>
        <v>20.5</v>
      </c>
      <c r="X191" s="63">
        <f>'ABx data sorted by hole'!AX147</f>
        <v>4.92</v>
      </c>
      <c r="Y191" s="63">
        <f>'ABx data sorted by hole'!AZ147</f>
        <v>39.9</v>
      </c>
      <c r="Z191" s="63">
        <f>'ABx data sorted by hole'!BD147</f>
        <v>61.7</v>
      </c>
      <c r="AA191" s="63">
        <f>'ABx data sorted by hole'!BF147</f>
        <v>4.49</v>
      </c>
      <c r="AB191" s="63">
        <f>'ABx data sorted by hole'!BG147</f>
        <v>1.5</v>
      </c>
      <c r="AC191" s="63">
        <f>'ABx data sorted by hole'!BH147</f>
        <v>33.9</v>
      </c>
      <c r="AD191" s="63">
        <f>'ABx data sorted by hole'!BI147</f>
        <v>0.5</v>
      </c>
      <c r="AE191" s="63">
        <f>'ABx data sorted by hole'!BJ147</f>
        <v>0.57999999999999996</v>
      </c>
      <c r="AF191" s="63">
        <f>'ABx data sorted by hole'!BM147</f>
        <v>5.92</v>
      </c>
      <c r="AG191" s="63">
        <f>'ABx data sorted by hole'!BN147</f>
        <v>0.67</v>
      </c>
      <c r="AH191" s="63">
        <f>'ABx data sorted by hole'!BP147</f>
        <v>0.35</v>
      </c>
      <c r="AI191" s="63">
        <f>'ABx data sorted by hole'!BQ147</f>
        <v>1.89</v>
      </c>
      <c r="AJ191" s="63">
        <f>'ABx data sorted by hole'!BT147</f>
        <v>360</v>
      </c>
      <c r="AK191" s="63">
        <f>'ABx data sorted by hole'!BU147</f>
        <v>2.2999999999999998</v>
      </c>
      <c r="AL191" s="63">
        <f>'ABx data sorted by hole'!BV147</f>
        <v>20</v>
      </c>
      <c r="AM191" s="63">
        <f>'ABx data sorted by hole'!BW147</f>
        <v>2.5299999999999998</v>
      </c>
      <c r="AN191" s="63">
        <f>'ABx data sorted by hole'!BY147</f>
        <v>157</v>
      </c>
    </row>
    <row r="192" spans="1:40" x14ac:dyDescent="0.25">
      <c r="A192" s="11" t="s">
        <v>216</v>
      </c>
      <c r="B192" s="10" t="str">
        <f t="shared" si="14"/>
        <v>DL628</v>
      </c>
      <c r="C192" s="63" t="s">
        <v>383</v>
      </c>
      <c r="D192" s="27">
        <f t="shared" si="15"/>
        <v>1</v>
      </c>
      <c r="E192" s="13">
        <f t="shared" si="16"/>
        <v>2</v>
      </c>
      <c r="F192" s="6" t="str">
        <f t="shared" si="17"/>
        <v>RC chips Clay &amp; Rock</v>
      </c>
      <c r="G192" s="54" t="s">
        <v>227</v>
      </c>
      <c r="H192" s="54" t="s">
        <v>227</v>
      </c>
      <c r="I192" s="63">
        <f>'ABx data sorted by hole'!L148</f>
        <v>193</v>
      </c>
      <c r="J192" s="63">
        <f>'ABx data sorted by hole'!Q148</f>
        <v>31.9</v>
      </c>
      <c r="K192" s="63">
        <f>'ABx data sorted by hole'!T148</f>
        <v>14</v>
      </c>
      <c r="L192" s="63">
        <f>'ABx data sorted by hole'!U148</f>
        <v>1.68</v>
      </c>
      <c r="M192" s="63">
        <f>'ABx data sorted by hole'!W148</f>
        <v>3.32</v>
      </c>
      <c r="N192" s="63">
        <f>'ABx data sorted by hole'!X148</f>
        <v>1.74</v>
      </c>
      <c r="O192" s="63">
        <f>'ABx data sorted by hole'!Y148</f>
        <v>0.69</v>
      </c>
      <c r="P192" s="63">
        <f>'ABx data sorted by hole'!AB148</f>
        <v>31.5</v>
      </c>
      <c r="Q192" s="63">
        <f>'ABx data sorted by hole'!AC148</f>
        <v>2.69</v>
      </c>
      <c r="R192" s="63">
        <f>'ABx data sorted by hole'!AE148</f>
        <v>4.93</v>
      </c>
      <c r="S192" s="63">
        <f>'ABx data sorted by hole'!AG148</f>
        <v>0.59</v>
      </c>
      <c r="T192" s="63">
        <f>'ABx data sorted by hole'!AJ148</f>
        <v>11.8</v>
      </c>
      <c r="U192" s="63">
        <f>'ABx data sorted by hole'!AL148</f>
        <v>0.18</v>
      </c>
      <c r="V192" s="63">
        <f>'ABx data sorted by hole'!AR148</f>
        <v>10.5</v>
      </c>
      <c r="W192" s="63">
        <f>'ABx data sorted by hole'!AS148</f>
        <v>11.7</v>
      </c>
      <c r="X192" s="63">
        <f>'ABx data sorted by hole'!AX148</f>
        <v>2.88</v>
      </c>
      <c r="Y192" s="63">
        <f>'ABx data sorted by hole'!AZ148</f>
        <v>25.2</v>
      </c>
      <c r="Z192" s="63">
        <f>'ABx data sorted by hole'!BD148</f>
        <v>66.099999999999994</v>
      </c>
      <c r="AA192" s="63">
        <f>'ABx data sorted by hole'!BF148</f>
        <v>2.52</v>
      </c>
      <c r="AB192" s="63">
        <f>'ABx data sorted by hole'!BG148</f>
        <v>2.2000000000000002</v>
      </c>
      <c r="AC192" s="63">
        <f>'ABx data sorted by hole'!BH148</f>
        <v>48.3</v>
      </c>
      <c r="AD192" s="63">
        <f>'ABx data sorted by hole'!BI148</f>
        <v>0.7</v>
      </c>
      <c r="AE192" s="63">
        <f>'ABx data sorted by hole'!BJ148</f>
        <v>0.45</v>
      </c>
      <c r="AF192" s="63">
        <f>'ABx data sorted by hole'!BM148</f>
        <v>7.66</v>
      </c>
      <c r="AG192" s="63">
        <f>'ABx data sorted by hole'!BN148</f>
        <v>0.85</v>
      </c>
      <c r="AH192" s="63">
        <f>'ABx data sorted by hole'!BP148</f>
        <v>0.22</v>
      </c>
      <c r="AI192" s="63">
        <f>'ABx data sorted by hole'!BQ148</f>
        <v>2.2599999999999998</v>
      </c>
      <c r="AJ192" s="63">
        <f>'ABx data sorted by hole'!BT148</f>
        <v>379</v>
      </c>
      <c r="AK192" s="63">
        <f>'ABx data sorted by hole'!BU148</f>
        <v>2.5</v>
      </c>
      <c r="AL192" s="63">
        <f>'ABx data sorted by hole'!BV148</f>
        <v>17.399999999999999</v>
      </c>
      <c r="AM192" s="63">
        <f>'ABx data sorted by hole'!BW148</f>
        <v>1.8</v>
      </c>
      <c r="AN192" s="63">
        <f>'ABx data sorted by hole'!BY148</f>
        <v>178</v>
      </c>
    </row>
    <row r="193" spans="1:40" x14ac:dyDescent="0.25">
      <c r="A193" s="11" t="s">
        <v>216</v>
      </c>
      <c r="B193" s="10" t="str">
        <f t="shared" si="14"/>
        <v>DL628</v>
      </c>
      <c r="C193" s="63" t="s">
        <v>384</v>
      </c>
      <c r="D193" s="27">
        <f t="shared" si="15"/>
        <v>2</v>
      </c>
      <c r="E193" s="13">
        <f t="shared" si="16"/>
        <v>3</v>
      </c>
      <c r="F193" s="6" t="str">
        <f t="shared" si="17"/>
        <v>RC chips Clay &amp; Rock</v>
      </c>
      <c r="G193" s="54" t="s">
        <v>227</v>
      </c>
      <c r="H193" s="54" t="s">
        <v>227</v>
      </c>
      <c r="I193" s="63">
        <f>'ABx data sorted by hole'!L149</f>
        <v>157</v>
      </c>
      <c r="J193" s="63">
        <f>'ABx data sorted by hole'!Q149</f>
        <v>41.5</v>
      </c>
      <c r="K193" s="63">
        <f>'ABx data sorted by hole'!T149</f>
        <v>9</v>
      </c>
      <c r="L193" s="63">
        <f>'ABx data sorted by hole'!U149</f>
        <v>2.4</v>
      </c>
      <c r="M193" s="63">
        <f>'ABx data sorted by hole'!W149</f>
        <v>2.3199999999999998</v>
      </c>
      <c r="N193" s="63">
        <f>'ABx data sorted by hole'!X149</f>
        <v>1.42</v>
      </c>
      <c r="O193" s="63">
        <f>'ABx data sorted by hole'!Y149</f>
        <v>0.4</v>
      </c>
      <c r="P193" s="63">
        <f>'ABx data sorted by hole'!AB149</f>
        <v>22.8</v>
      </c>
      <c r="Q193" s="63">
        <f>'ABx data sorted by hole'!AC149</f>
        <v>1.94</v>
      </c>
      <c r="R193" s="63">
        <f>'ABx data sorted by hole'!AE149</f>
        <v>3.59</v>
      </c>
      <c r="S193" s="63">
        <f>'ABx data sorted by hole'!AG149</f>
        <v>0.46</v>
      </c>
      <c r="T193" s="63">
        <f>'ABx data sorted by hole'!AJ149</f>
        <v>15.4</v>
      </c>
      <c r="U193" s="63">
        <f>'ABx data sorted by hole'!AL149</f>
        <v>0.25</v>
      </c>
      <c r="V193" s="63">
        <f>'ABx data sorted by hole'!AR149</f>
        <v>6.87</v>
      </c>
      <c r="W193" s="63">
        <f>'ABx data sorted by hole'!AS149</f>
        <v>9.6999999999999993</v>
      </c>
      <c r="X193" s="63">
        <f>'ABx data sorted by hole'!AX149</f>
        <v>2.8</v>
      </c>
      <c r="Y193" s="63">
        <f>'ABx data sorted by hole'!AZ149</f>
        <v>12.2</v>
      </c>
      <c r="Z193" s="63">
        <f>'ABx data sorted by hole'!BD149</f>
        <v>70.3</v>
      </c>
      <c r="AA193" s="63">
        <f>'ABx data sorted by hole'!BF149</f>
        <v>1.57</v>
      </c>
      <c r="AB193" s="63">
        <f>'ABx data sorted by hole'!BG149</f>
        <v>2.7</v>
      </c>
      <c r="AC193" s="63">
        <f>'ABx data sorted by hole'!BH149</f>
        <v>16</v>
      </c>
      <c r="AD193" s="63">
        <f>'ABx data sorted by hole'!BI149</f>
        <v>0.5</v>
      </c>
      <c r="AE193" s="63">
        <f>'ABx data sorted by hole'!BJ149</f>
        <v>0.34</v>
      </c>
      <c r="AF193" s="63">
        <f>'ABx data sorted by hole'!BM149</f>
        <v>5.81</v>
      </c>
      <c r="AG193" s="63">
        <f>'ABx data sorted by hole'!BN149</f>
        <v>0.56999999999999995</v>
      </c>
      <c r="AH193" s="63">
        <f>'ABx data sorted by hole'!BP149</f>
        <v>0.22</v>
      </c>
      <c r="AI193" s="63">
        <f>'ABx data sorted by hole'!BQ149</f>
        <v>1.58</v>
      </c>
      <c r="AJ193" s="63">
        <f>'ABx data sorted by hole'!BT149</f>
        <v>278</v>
      </c>
      <c r="AK193" s="63">
        <f>'ABx data sorted by hole'!BU149</f>
        <v>1.1000000000000001</v>
      </c>
      <c r="AL193" s="63">
        <f>'ABx data sorted by hole'!BV149</f>
        <v>12.2</v>
      </c>
      <c r="AM193" s="63">
        <f>'ABx data sorted by hole'!BW149</f>
        <v>1.44</v>
      </c>
      <c r="AN193" s="63">
        <f>'ABx data sorted by hole'!BY149</f>
        <v>129</v>
      </c>
    </row>
    <row r="194" spans="1:40" x14ac:dyDescent="0.25">
      <c r="A194" s="11" t="s">
        <v>216</v>
      </c>
      <c r="B194" s="10" t="str">
        <f t="shared" si="14"/>
        <v>DL628</v>
      </c>
      <c r="C194" s="63" t="s">
        <v>385</v>
      </c>
      <c r="D194" s="27">
        <f t="shared" si="15"/>
        <v>3</v>
      </c>
      <c r="E194" s="13">
        <f t="shared" si="16"/>
        <v>4</v>
      </c>
      <c r="F194" s="6" t="str">
        <f t="shared" si="17"/>
        <v>RC chips Clay &amp; Rock</v>
      </c>
      <c r="G194" s="54" t="s">
        <v>227</v>
      </c>
      <c r="H194" s="54" t="s">
        <v>227</v>
      </c>
      <c r="I194" s="63">
        <f>'ABx data sorted by hole'!L150</f>
        <v>238</v>
      </c>
      <c r="J194" s="63">
        <f>'ABx data sorted by hole'!Q150</f>
        <v>29.7</v>
      </c>
      <c r="K194" s="63">
        <f>'ABx data sorted by hole'!T150</f>
        <v>10</v>
      </c>
      <c r="L194" s="63">
        <f>'ABx data sorted by hole'!U150</f>
        <v>1.78</v>
      </c>
      <c r="M194" s="63">
        <f>'ABx data sorted by hole'!W150</f>
        <v>1.76</v>
      </c>
      <c r="N194" s="63">
        <f>'ABx data sorted by hole'!X150</f>
        <v>1.28</v>
      </c>
      <c r="O194" s="63">
        <f>'ABx data sorted by hole'!Y150</f>
        <v>0.51</v>
      </c>
      <c r="P194" s="63">
        <f>'ABx data sorted by hole'!AB150</f>
        <v>26.2</v>
      </c>
      <c r="Q194" s="63">
        <f>'ABx data sorted by hole'!AC150</f>
        <v>1.87</v>
      </c>
      <c r="R194" s="63">
        <f>'ABx data sorted by hole'!AE150</f>
        <v>4.34</v>
      </c>
      <c r="S194" s="63">
        <f>'ABx data sorted by hole'!AG150</f>
        <v>0.34</v>
      </c>
      <c r="T194" s="63">
        <f>'ABx data sorted by hole'!AJ150</f>
        <v>11.9</v>
      </c>
      <c r="U194" s="63">
        <f>'ABx data sorted by hole'!AL150</f>
        <v>0.13</v>
      </c>
      <c r="V194" s="63">
        <f>'ABx data sorted by hole'!AR150</f>
        <v>7.95</v>
      </c>
      <c r="W194" s="63">
        <f>'ABx data sorted by hole'!AS150</f>
        <v>9.3000000000000007</v>
      </c>
      <c r="X194" s="63">
        <f>'ABx data sorted by hole'!AX150</f>
        <v>2.46</v>
      </c>
      <c r="Y194" s="63">
        <f>'ABx data sorted by hole'!AZ150</f>
        <v>10.7</v>
      </c>
      <c r="Z194" s="63">
        <f>'ABx data sorted by hole'!BD150</f>
        <v>65.8</v>
      </c>
      <c r="AA194" s="63">
        <f>'ABx data sorted by hole'!BF150</f>
        <v>2.0699999999999998</v>
      </c>
      <c r="AB194" s="63">
        <f>'ABx data sorted by hole'!BG150</f>
        <v>1.8</v>
      </c>
      <c r="AC194" s="63">
        <f>'ABx data sorted by hole'!BH150</f>
        <v>16.8</v>
      </c>
      <c r="AD194" s="63">
        <f>'ABx data sorted by hole'!BI150</f>
        <v>0.5</v>
      </c>
      <c r="AE194" s="63">
        <f>'ABx data sorted by hole'!BJ150</f>
        <v>0.27</v>
      </c>
      <c r="AF194" s="63">
        <f>'ABx data sorted by hole'!BM150</f>
        <v>6.06</v>
      </c>
      <c r="AG194" s="63">
        <f>'ABx data sorted by hole'!BN150</f>
        <v>0.68</v>
      </c>
      <c r="AH194" s="63">
        <f>'ABx data sorted by hole'!BP150</f>
        <v>0.21</v>
      </c>
      <c r="AI194" s="63">
        <f>'ABx data sorted by hole'!BQ150</f>
        <v>1.83</v>
      </c>
      <c r="AJ194" s="63">
        <f>'ABx data sorted by hole'!BT150</f>
        <v>320</v>
      </c>
      <c r="AK194" s="63">
        <f>'ABx data sorted by hole'!BU150</f>
        <v>1.6</v>
      </c>
      <c r="AL194" s="63">
        <f>'ABx data sorted by hole'!BV150</f>
        <v>11</v>
      </c>
      <c r="AM194" s="63">
        <f>'ABx data sorted by hole'!BW150</f>
        <v>1.1200000000000001</v>
      </c>
      <c r="AN194" s="63">
        <f>'ABx data sorted by hole'!BY150</f>
        <v>143</v>
      </c>
    </row>
    <row r="195" spans="1:40" x14ac:dyDescent="0.25">
      <c r="A195" s="11" t="s">
        <v>216</v>
      </c>
      <c r="B195" s="10" t="str">
        <f t="shared" si="14"/>
        <v>DL628</v>
      </c>
      <c r="C195" s="63" t="s">
        <v>386</v>
      </c>
      <c r="D195" s="27">
        <f t="shared" si="15"/>
        <v>4</v>
      </c>
      <c r="E195" s="13">
        <f t="shared" si="16"/>
        <v>5</v>
      </c>
      <c r="F195" s="6" t="str">
        <f t="shared" si="17"/>
        <v>RC chips Clay &amp; Rock</v>
      </c>
      <c r="G195" s="54" t="s">
        <v>227</v>
      </c>
      <c r="H195" s="54" t="s">
        <v>227</v>
      </c>
      <c r="I195" s="63">
        <f>'ABx data sorted by hole'!L151</f>
        <v>247</v>
      </c>
      <c r="J195" s="63">
        <f>'ABx data sorted by hole'!Q151</f>
        <v>55.1</v>
      </c>
      <c r="K195" s="63">
        <f>'ABx data sorted by hole'!T151</f>
        <v>13</v>
      </c>
      <c r="L195" s="63">
        <f>'ABx data sorted by hole'!U151</f>
        <v>1.62</v>
      </c>
      <c r="M195" s="63">
        <f>'ABx data sorted by hole'!W151</f>
        <v>3.58</v>
      </c>
      <c r="N195" s="63">
        <f>'ABx data sorted by hole'!X151</f>
        <v>2.48</v>
      </c>
      <c r="O195" s="63">
        <f>'ABx data sorted by hole'!Y151</f>
        <v>1.01</v>
      </c>
      <c r="P195" s="63">
        <f>'ABx data sorted by hole'!AB151</f>
        <v>27</v>
      </c>
      <c r="Q195" s="63">
        <f>'ABx data sorted by hole'!AC151</f>
        <v>3.8</v>
      </c>
      <c r="R195" s="63">
        <f>'ABx data sorted by hole'!AE151</f>
        <v>4.49</v>
      </c>
      <c r="S195" s="63">
        <f>'ABx data sorted by hole'!AG151</f>
        <v>0.82</v>
      </c>
      <c r="T195" s="63">
        <f>'ABx data sorted by hole'!AJ151</f>
        <v>28.8</v>
      </c>
      <c r="U195" s="63">
        <f>'ABx data sorted by hole'!AL151</f>
        <v>0.27</v>
      </c>
      <c r="V195" s="63">
        <f>'ABx data sorted by hole'!AR151</f>
        <v>7.86</v>
      </c>
      <c r="W195" s="63">
        <f>'ABx data sorted by hole'!AS151</f>
        <v>20.5</v>
      </c>
      <c r="X195" s="63">
        <f>'ABx data sorted by hole'!AX151</f>
        <v>5.62</v>
      </c>
      <c r="Y195" s="63">
        <f>'ABx data sorted by hole'!AZ151</f>
        <v>15.3</v>
      </c>
      <c r="Z195" s="63">
        <f>'ABx data sorted by hole'!BD151</f>
        <v>76.5</v>
      </c>
      <c r="AA195" s="63">
        <f>'ABx data sorted by hole'!BF151</f>
        <v>3.86</v>
      </c>
      <c r="AB195" s="63">
        <f>'ABx data sorted by hole'!BG151</f>
        <v>2.2000000000000002</v>
      </c>
      <c r="AC195" s="63">
        <f>'ABx data sorted by hole'!BH151</f>
        <v>30.1</v>
      </c>
      <c r="AD195" s="63">
        <f>'ABx data sorted by hole'!BI151</f>
        <v>0.5</v>
      </c>
      <c r="AE195" s="63">
        <f>'ABx data sorted by hole'!BJ151</f>
        <v>0.56999999999999995</v>
      </c>
      <c r="AF195" s="63">
        <f>'ABx data sorted by hole'!BM151</f>
        <v>6.32</v>
      </c>
      <c r="AG195" s="63">
        <f>'ABx data sorted by hole'!BN151</f>
        <v>0.66</v>
      </c>
      <c r="AH195" s="63">
        <f>'ABx data sorted by hole'!BP151</f>
        <v>0.36</v>
      </c>
      <c r="AI195" s="63">
        <f>'ABx data sorted by hole'!BQ151</f>
        <v>1.8</v>
      </c>
      <c r="AJ195" s="63">
        <f>'ABx data sorted by hole'!BT151</f>
        <v>334</v>
      </c>
      <c r="AK195" s="63">
        <f>'ABx data sorted by hole'!BU151</f>
        <v>4.2</v>
      </c>
      <c r="AL195" s="63">
        <f>'ABx data sorted by hole'!BV151</f>
        <v>26</v>
      </c>
      <c r="AM195" s="63">
        <f>'ABx data sorted by hole'!BW151</f>
        <v>2.2599999999999998</v>
      </c>
      <c r="AN195" s="63">
        <f>'ABx data sorted by hole'!BY151</f>
        <v>150</v>
      </c>
    </row>
    <row r="196" spans="1:40" x14ac:dyDescent="0.25">
      <c r="A196" s="11" t="s">
        <v>216</v>
      </c>
      <c r="B196" s="10" t="str">
        <f t="shared" si="14"/>
        <v>DL628</v>
      </c>
      <c r="C196" s="63" t="s">
        <v>387</v>
      </c>
      <c r="D196" s="27">
        <f t="shared" si="15"/>
        <v>5</v>
      </c>
      <c r="E196" s="13">
        <f t="shared" si="16"/>
        <v>6</v>
      </c>
      <c r="F196" s="6" t="str">
        <f t="shared" si="17"/>
        <v>RC chips Clay &amp; Rock</v>
      </c>
      <c r="G196" s="54" t="s">
        <v>227</v>
      </c>
      <c r="H196" s="54" t="s">
        <v>227</v>
      </c>
      <c r="I196" s="63">
        <f>'ABx data sorted by hole'!L152</f>
        <v>350</v>
      </c>
      <c r="J196" s="63">
        <f>'ABx data sorted by hole'!Q152</f>
        <v>128</v>
      </c>
      <c r="K196" s="63">
        <f>'ABx data sorted by hole'!T152</f>
        <v>8</v>
      </c>
      <c r="L196" s="63">
        <f>'ABx data sorted by hole'!U152</f>
        <v>2.59</v>
      </c>
      <c r="M196" s="63">
        <f>'ABx data sorted by hole'!W152</f>
        <v>12.3</v>
      </c>
      <c r="N196" s="63">
        <f>'ABx data sorted by hole'!X152</f>
        <v>7.25</v>
      </c>
      <c r="O196" s="63">
        <f>'ABx data sorted by hole'!Y152</f>
        <v>3.48</v>
      </c>
      <c r="P196" s="63">
        <f>'ABx data sorted by hole'!AB152</f>
        <v>24.7</v>
      </c>
      <c r="Q196" s="63">
        <f>'ABx data sorted by hole'!AC152</f>
        <v>13.35</v>
      </c>
      <c r="R196" s="63">
        <f>'ABx data sorted by hole'!AE152</f>
        <v>3.24</v>
      </c>
      <c r="S196" s="63">
        <f>'ABx data sorted by hole'!AG152</f>
        <v>2.5499999999999998</v>
      </c>
      <c r="T196" s="63">
        <f>'ABx data sorted by hole'!AJ152</f>
        <v>71.7</v>
      </c>
      <c r="U196" s="63">
        <f>'ABx data sorted by hole'!AL152</f>
        <v>1.06</v>
      </c>
      <c r="V196" s="63">
        <f>'ABx data sorted by hole'!AR152</f>
        <v>6.73</v>
      </c>
      <c r="W196" s="63">
        <f>'ABx data sorted by hole'!AS152</f>
        <v>69.900000000000006</v>
      </c>
      <c r="X196" s="63">
        <f>'ABx data sorted by hole'!AX152</f>
        <v>18.3</v>
      </c>
      <c r="Y196" s="63">
        <f>'ABx data sorted by hole'!AZ152</f>
        <v>20.5</v>
      </c>
      <c r="Z196" s="63">
        <f>'ABx data sorted by hole'!BD152</f>
        <v>72.400000000000006</v>
      </c>
      <c r="AA196" s="63">
        <f>'ABx data sorted by hole'!BF152</f>
        <v>15.15</v>
      </c>
      <c r="AB196" s="63">
        <f>'ABx data sorted by hole'!BG152</f>
        <v>1.7</v>
      </c>
      <c r="AC196" s="63">
        <f>'ABx data sorted by hole'!BH152</f>
        <v>31.1</v>
      </c>
      <c r="AD196" s="63">
        <f>'ABx data sorted by hole'!BI152</f>
        <v>0.4</v>
      </c>
      <c r="AE196" s="63">
        <f>'ABx data sorted by hole'!BJ152</f>
        <v>1.87</v>
      </c>
      <c r="AF196" s="63">
        <f>'ABx data sorted by hole'!BM152</f>
        <v>4.96</v>
      </c>
      <c r="AG196" s="63">
        <f>'ABx data sorted by hole'!BN152</f>
        <v>0.6</v>
      </c>
      <c r="AH196" s="63">
        <f>'ABx data sorted by hole'!BP152</f>
        <v>1.07</v>
      </c>
      <c r="AI196" s="63">
        <f>'ABx data sorted by hole'!BQ152</f>
        <v>1.39</v>
      </c>
      <c r="AJ196" s="63">
        <f>'ABx data sorted by hole'!BT152</f>
        <v>303</v>
      </c>
      <c r="AK196" s="63">
        <f>'ABx data sorted by hole'!BU152</f>
        <v>2.2000000000000002</v>
      </c>
      <c r="AL196" s="63">
        <f>'ABx data sorted by hole'!BV152</f>
        <v>70.3</v>
      </c>
      <c r="AM196" s="63">
        <f>'ABx data sorted by hole'!BW152</f>
        <v>7.06</v>
      </c>
      <c r="AN196" s="63">
        <f>'ABx data sorted by hole'!BY152</f>
        <v>130</v>
      </c>
    </row>
    <row r="197" spans="1:40" ht="13" x14ac:dyDescent="0.25">
      <c r="A197" s="11" t="s">
        <v>236</v>
      </c>
      <c r="B197" s="10" t="s">
        <v>237</v>
      </c>
      <c r="C197" s="67"/>
      <c r="G197" s="54"/>
      <c r="H197" s="54"/>
      <c r="I197" s="14"/>
      <c r="J197" s="14"/>
      <c r="K197" s="14"/>
      <c r="L197" s="14"/>
      <c r="M197" s="14"/>
      <c r="N197" s="14"/>
      <c r="O197" s="14"/>
    </row>
    <row r="198" spans="1:40" ht="13" x14ac:dyDescent="0.25">
      <c r="C198" s="67"/>
      <c r="G198" s="54"/>
      <c r="H198" s="54"/>
      <c r="I198" s="14"/>
      <c r="J198" s="14"/>
      <c r="K198" s="14"/>
      <c r="L198" s="14"/>
      <c r="M198" s="14"/>
      <c r="N198" s="14"/>
      <c r="O198" s="14"/>
    </row>
    <row r="199" spans="1:40" ht="13" x14ac:dyDescent="0.25">
      <c r="C199" s="67"/>
      <c r="G199" s="54"/>
      <c r="H199" s="54"/>
      <c r="I199" s="14"/>
      <c r="J199" s="14"/>
      <c r="K199" s="14"/>
      <c r="L199" s="14"/>
      <c r="M199" s="14"/>
      <c r="N199" s="14"/>
      <c r="O199" s="14"/>
    </row>
    <row r="200" spans="1:40" ht="13" x14ac:dyDescent="0.25">
      <c r="C200" s="67"/>
      <c r="G200" s="54"/>
      <c r="H200" s="54"/>
      <c r="I200" s="14"/>
      <c r="J200" s="14"/>
      <c r="K200" s="14"/>
      <c r="L200" s="14"/>
      <c r="M200" s="14"/>
      <c r="N200" s="14"/>
      <c r="O200" s="14"/>
    </row>
    <row r="201" spans="1:40" ht="13" x14ac:dyDescent="0.25">
      <c r="C201" s="67"/>
      <c r="G201" s="54"/>
      <c r="H201" s="54"/>
      <c r="I201" s="14"/>
      <c r="J201" s="14"/>
      <c r="K201" s="14"/>
      <c r="L201" s="14"/>
      <c r="M201" s="14"/>
      <c r="N201" s="14"/>
      <c r="O201" s="14"/>
    </row>
    <row r="202" spans="1:40" ht="13" x14ac:dyDescent="0.25">
      <c r="C202" s="67"/>
      <c r="G202" s="54"/>
      <c r="H202" s="54"/>
      <c r="I202" s="14"/>
      <c r="J202" s="14"/>
      <c r="K202" s="14"/>
      <c r="L202" s="14"/>
      <c r="M202" s="14"/>
      <c r="N202" s="14"/>
      <c r="O202" s="14"/>
    </row>
    <row r="203" spans="1:40" ht="13" x14ac:dyDescent="0.25">
      <c r="C203" s="67"/>
      <c r="G203" s="54"/>
      <c r="H203" s="54"/>
      <c r="I203" s="14"/>
      <c r="J203" s="14"/>
      <c r="K203" s="14"/>
      <c r="L203" s="14"/>
      <c r="M203" s="14"/>
      <c r="N203" s="14"/>
      <c r="O203" s="14"/>
    </row>
    <row r="204" spans="1:40" ht="13" x14ac:dyDescent="0.25">
      <c r="C204" s="67"/>
      <c r="G204" s="54"/>
      <c r="H204" s="54"/>
      <c r="I204" s="14"/>
      <c r="J204" s="14"/>
      <c r="K204" s="14"/>
      <c r="L204" s="14"/>
      <c r="M204" s="14"/>
      <c r="N204" s="14"/>
      <c r="O204" s="14"/>
    </row>
    <row r="205" spans="1:40" ht="13" x14ac:dyDescent="0.25">
      <c r="C205" s="67"/>
      <c r="G205" s="54"/>
      <c r="H205" s="54"/>
      <c r="I205" s="14"/>
      <c r="J205" s="14"/>
      <c r="K205" s="14"/>
      <c r="L205" s="14"/>
      <c r="M205" s="14"/>
      <c r="N205" s="14"/>
      <c r="O205" s="14"/>
    </row>
    <row r="206" spans="1:40" ht="13" x14ac:dyDescent="0.25">
      <c r="C206" s="67"/>
      <c r="G206" s="54"/>
      <c r="H206" s="54"/>
      <c r="I206" s="14"/>
      <c r="J206" s="14"/>
      <c r="K206" s="14"/>
      <c r="L206" s="14"/>
      <c r="M206" s="14"/>
      <c r="N206" s="14"/>
      <c r="O206" s="14"/>
    </row>
    <row r="207" spans="1:40" ht="13" x14ac:dyDescent="0.25">
      <c r="C207" s="67"/>
      <c r="G207" s="54"/>
      <c r="H207" s="54"/>
      <c r="I207" s="14"/>
      <c r="J207" s="14"/>
      <c r="K207" s="14"/>
      <c r="L207" s="14"/>
      <c r="M207" s="14"/>
      <c r="N207" s="14"/>
      <c r="O207" s="14"/>
    </row>
    <row r="208" spans="1:40" ht="13" x14ac:dyDescent="0.25">
      <c r="C208" s="67"/>
      <c r="G208" s="54"/>
      <c r="H208" s="54"/>
      <c r="I208" s="14"/>
      <c r="J208" s="14"/>
      <c r="K208" s="14"/>
      <c r="L208" s="14"/>
      <c r="M208" s="14"/>
      <c r="N208" s="14"/>
      <c r="O208" s="14"/>
    </row>
    <row r="209" spans="3:15" ht="13" x14ac:dyDescent="0.25">
      <c r="C209" s="50"/>
      <c r="G209" s="54"/>
      <c r="H209" s="54"/>
      <c r="I209" s="14"/>
      <c r="J209" s="14"/>
      <c r="K209" s="14"/>
      <c r="L209" s="14"/>
      <c r="M209" s="14"/>
      <c r="N209" s="14"/>
      <c r="O209" s="14"/>
    </row>
    <row r="210" spans="3:15" ht="13" x14ac:dyDescent="0.25">
      <c r="C210" s="50"/>
      <c r="G210" s="54"/>
      <c r="H210" s="54"/>
      <c r="I210" s="14"/>
      <c r="J210" s="14"/>
      <c r="K210" s="14"/>
      <c r="L210" s="14"/>
      <c r="M210" s="14"/>
      <c r="N210" s="14"/>
      <c r="O210" s="14"/>
    </row>
    <row r="211" spans="3:15" ht="13" x14ac:dyDescent="0.25">
      <c r="C211" s="50"/>
      <c r="G211" s="54"/>
      <c r="H211" s="54"/>
      <c r="I211" s="14"/>
      <c r="J211" s="14"/>
      <c r="K211" s="14"/>
      <c r="L211" s="14"/>
      <c r="M211" s="14"/>
      <c r="N211" s="14"/>
      <c r="O211" s="14"/>
    </row>
    <row r="212" spans="3:15" ht="13" x14ac:dyDescent="0.25">
      <c r="C212" s="50"/>
      <c r="G212" s="54"/>
      <c r="H212" s="54"/>
      <c r="I212" s="14"/>
      <c r="J212" s="14"/>
      <c r="K212" s="14"/>
      <c r="L212" s="14"/>
      <c r="M212" s="14"/>
      <c r="N212" s="14"/>
      <c r="O212" s="14"/>
    </row>
    <row r="213" spans="3:15" ht="13" x14ac:dyDescent="0.25">
      <c r="C213" s="50"/>
      <c r="G213" s="54"/>
      <c r="H213" s="54"/>
      <c r="I213" s="14"/>
      <c r="J213" s="14"/>
      <c r="K213" s="14"/>
      <c r="L213" s="14"/>
      <c r="M213" s="14"/>
      <c r="N213" s="14"/>
      <c r="O213" s="14"/>
    </row>
    <row r="214" spans="3:15" ht="13" x14ac:dyDescent="0.25">
      <c r="C214" s="50"/>
      <c r="G214" s="54"/>
      <c r="H214" s="54"/>
      <c r="I214" s="14"/>
      <c r="J214" s="14"/>
      <c r="K214" s="14"/>
      <c r="L214" s="14"/>
      <c r="M214" s="14"/>
      <c r="N214" s="14"/>
      <c r="O214" s="14"/>
    </row>
    <row r="215" spans="3:15" ht="13" x14ac:dyDescent="0.25">
      <c r="C215" s="50"/>
      <c r="G215" s="54"/>
      <c r="H215" s="54"/>
      <c r="I215" s="14"/>
      <c r="J215" s="14"/>
      <c r="K215" s="14"/>
      <c r="L215" s="14"/>
      <c r="M215" s="14"/>
      <c r="N215" s="14"/>
      <c r="O215" s="14"/>
    </row>
    <row r="216" spans="3:15" ht="13" x14ac:dyDescent="0.25">
      <c r="C216" s="50"/>
      <c r="G216" s="54"/>
      <c r="H216" s="54"/>
      <c r="I216" s="14"/>
      <c r="J216" s="14"/>
      <c r="K216" s="14"/>
      <c r="L216" s="14"/>
      <c r="M216" s="14"/>
      <c r="N216" s="14"/>
      <c r="O216" s="14"/>
    </row>
    <row r="217" spans="3:15" ht="13" x14ac:dyDescent="0.25">
      <c r="C217" s="50"/>
      <c r="G217" s="54"/>
      <c r="H217" s="54"/>
      <c r="I217" s="14"/>
      <c r="J217" s="14"/>
      <c r="K217" s="14"/>
      <c r="L217" s="14"/>
      <c r="M217" s="14"/>
      <c r="N217" s="14"/>
      <c r="O217" s="14"/>
    </row>
    <row r="218" spans="3:15" ht="13" x14ac:dyDescent="0.25">
      <c r="C218" s="50"/>
      <c r="G218" s="54"/>
      <c r="H218" s="54"/>
      <c r="I218" s="14"/>
      <c r="J218" s="14"/>
      <c r="K218" s="14"/>
      <c r="L218" s="14"/>
      <c r="M218" s="14"/>
      <c r="N218" s="14"/>
      <c r="O218" s="14"/>
    </row>
    <row r="219" spans="3:15" ht="13" x14ac:dyDescent="0.25">
      <c r="C219" s="50"/>
      <c r="G219" s="54"/>
      <c r="H219" s="54"/>
      <c r="I219" s="14"/>
      <c r="J219" s="14"/>
      <c r="K219" s="14"/>
      <c r="L219" s="14"/>
      <c r="M219" s="14"/>
      <c r="N219" s="14"/>
      <c r="O219" s="14"/>
    </row>
    <row r="220" spans="3:15" ht="13" x14ac:dyDescent="0.25">
      <c r="C220" s="50"/>
      <c r="G220" s="54"/>
      <c r="H220" s="54"/>
      <c r="I220" s="14"/>
      <c r="J220" s="14"/>
      <c r="K220" s="14"/>
      <c r="L220" s="14"/>
      <c r="M220" s="14"/>
      <c r="N220" s="14"/>
      <c r="O220" s="14"/>
    </row>
    <row r="221" spans="3:15" ht="13" x14ac:dyDescent="0.25">
      <c r="C221" s="50"/>
      <c r="G221" s="54"/>
      <c r="H221" s="54"/>
      <c r="I221" s="14"/>
      <c r="J221" s="14"/>
      <c r="K221" s="14"/>
      <c r="L221" s="14"/>
      <c r="M221" s="14"/>
      <c r="N221" s="14"/>
      <c r="O221" s="14"/>
    </row>
    <row r="222" spans="3:15" ht="13" x14ac:dyDescent="0.25">
      <c r="C222" s="50"/>
      <c r="G222" s="54"/>
      <c r="H222" s="54"/>
      <c r="I222" s="14"/>
      <c r="J222" s="14"/>
      <c r="K222" s="14"/>
      <c r="L222" s="14"/>
      <c r="M222" s="14"/>
      <c r="N222" s="14"/>
      <c r="O222" s="14"/>
    </row>
    <row r="223" spans="3:15" ht="13" x14ac:dyDescent="0.25">
      <c r="C223" s="50"/>
      <c r="G223" s="54"/>
      <c r="H223" s="54"/>
      <c r="I223" s="14"/>
      <c r="J223" s="14"/>
      <c r="K223" s="14"/>
      <c r="L223" s="14"/>
      <c r="M223" s="14"/>
      <c r="N223" s="14"/>
      <c r="O223" s="14"/>
    </row>
    <row r="224" spans="3:15" ht="13" x14ac:dyDescent="0.25">
      <c r="C224" s="50"/>
      <c r="G224" s="54"/>
      <c r="H224" s="54"/>
      <c r="I224" s="14"/>
      <c r="J224" s="14"/>
      <c r="K224" s="14"/>
      <c r="L224" s="14"/>
      <c r="M224" s="14"/>
      <c r="N224" s="14"/>
      <c r="O224" s="14"/>
    </row>
    <row r="225" spans="3:15" ht="13" x14ac:dyDescent="0.25">
      <c r="C225" s="50"/>
      <c r="G225" s="54"/>
      <c r="H225" s="54"/>
      <c r="I225" s="14"/>
      <c r="J225" s="14"/>
      <c r="K225" s="14"/>
      <c r="L225" s="14"/>
      <c r="M225" s="14"/>
      <c r="N225" s="14"/>
      <c r="O225" s="14"/>
    </row>
    <row r="226" spans="3:15" ht="13" x14ac:dyDescent="0.25">
      <c r="C226" s="50"/>
      <c r="G226" s="54"/>
      <c r="H226" s="54"/>
      <c r="I226" s="14"/>
      <c r="J226" s="14"/>
      <c r="K226" s="14"/>
      <c r="L226" s="14"/>
      <c r="M226" s="14"/>
      <c r="N226" s="14"/>
      <c r="O226" s="14"/>
    </row>
    <row r="227" spans="3:15" ht="13" x14ac:dyDescent="0.25">
      <c r="C227" s="50"/>
      <c r="G227" s="54"/>
      <c r="H227" s="54"/>
      <c r="I227" s="14"/>
      <c r="J227" s="14"/>
      <c r="K227" s="14"/>
      <c r="L227" s="14"/>
      <c r="M227" s="14"/>
      <c r="N227" s="14"/>
      <c r="O227" s="14"/>
    </row>
    <row r="228" spans="3:15" ht="13" x14ac:dyDescent="0.25">
      <c r="C228" s="50"/>
      <c r="G228" s="54"/>
      <c r="H228" s="54"/>
      <c r="I228" s="14"/>
      <c r="J228" s="14"/>
      <c r="K228" s="14"/>
      <c r="L228" s="14"/>
      <c r="M228" s="14"/>
      <c r="N228" s="14"/>
      <c r="O228" s="14"/>
    </row>
    <row r="229" spans="3:15" ht="13" x14ac:dyDescent="0.25">
      <c r="C229" s="50"/>
      <c r="G229" s="54"/>
      <c r="H229" s="54"/>
      <c r="I229" s="14"/>
      <c r="J229" s="14"/>
      <c r="K229" s="14"/>
      <c r="L229" s="14"/>
      <c r="M229" s="14"/>
      <c r="N229" s="14"/>
      <c r="O229" s="14"/>
    </row>
    <row r="230" spans="3:15" ht="13" x14ac:dyDescent="0.25">
      <c r="C230" s="50"/>
      <c r="G230" s="54"/>
      <c r="H230" s="54"/>
      <c r="I230" s="14"/>
      <c r="J230" s="14"/>
      <c r="K230" s="14"/>
      <c r="L230" s="14"/>
      <c r="M230" s="14"/>
      <c r="N230" s="14"/>
      <c r="O230" s="14"/>
    </row>
    <row r="231" spans="3:15" ht="13" x14ac:dyDescent="0.25">
      <c r="C231" s="50"/>
      <c r="G231" s="54"/>
      <c r="H231" s="54"/>
      <c r="I231" s="14"/>
      <c r="J231" s="14"/>
      <c r="K231" s="14"/>
      <c r="L231" s="14"/>
      <c r="M231" s="14"/>
      <c r="N231" s="14"/>
      <c r="O231" s="14"/>
    </row>
    <row r="232" spans="3:15" ht="13" x14ac:dyDescent="0.25">
      <c r="C232" s="50"/>
      <c r="G232" s="54"/>
      <c r="H232" s="54"/>
      <c r="I232" s="14"/>
      <c r="J232" s="14"/>
      <c r="K232" s="14"/>
      <c r="L232" s="14"/>
      <c r="M232" s="14"/>
      <c r="N232" s="14"/>
      <c r="O232" s="14"/>
    </row>
    <row r="233" spans="3:15" ht="13" x14ac:dyDescent="0.25">
      <c r="C233" s="50"/>
      <c r="G233" s="54"/>
      <c r="H233" s="54"/>
      <c r="I233" s="14"/>
      <c r="J233" s="14"/>
      <c r="K233" s="14"/>
      <c r="L233" s="14"/>
      <c r="M233" s="14"/>
      <c r="N233" s="14"/>
      <c r="O233" s="14"/>
    </row>
    <row r="234" spans="3:15" ht="13" x14ac:dyDescent="0.25">
      <c r="C234" s="50"/>
      <c r="G234" s="54"/>
      <c r="H234" s="54"/>
      <c r="I234" s="14"/>
      <c r="J234" s="14"/>
      <c r="K234" s="14"/>
      <c r="L234" s="14"/>
      <c r="M234" s="14"/>
      <c r="N234" s="14"/>
      <c r="O234" s="14"/>
    </row>
    <row r="235" spans="3:15" ht="13" x14ac:dyDescent="0.25">
      <c r="C235" s="50"/>
      <c r="G235" s="54"/>
      <c r="H235" s="54"/>
      <c r="I235" s="14"/>
      <c r="J235" s="14"/>
      <c r="K235" s="14"/>
      <c r="L235" s="14"/>
      <c r="M235" s="14"/>
      <c r="N235" s="14"/>
      <c r="O235" s="14"/>
    </row>
    <row r="236" spans="3:15" ht="13" x14ac:dyDescent="0.25">
      <c r="C236" s="50"/>
      <c r="G236" s="54"/>
      <c r="H236" s="54"/>
      <c r="I236" s="14"/>
      <c r="J236" s="14"/>
      <c r="K236" s="14"/>
      <c r="L236" s="14"/>
      <c r="M236" s="14"/>
      <c r="N236" s="14"/>
      <c r="O236" s="14"/>
    </row>
    <row r="237" spans="3:15" ht="13" x14ac:dyDescent="0.25">
      <c r="C237" s="50"/>
      <c r="G237" s="54"/>
      <c r="H237" s="54"/>
      <c r="I237" s="14"/>
      <c r="J237" s="14"/>
      <c r="K237" s="14"/>
      <c r="L237" s="14"/>
      <c r="M237" s="14"/>
      <c r="N237" s="14"/>
      <c r="O237" s="14"/>
    </row>
    <row r="238" spans="3:15" ht="13" x14ac:dyDescent="0.25">
      <c r="C238" s="50"/>
      <c r="G238" s="54"/>
      <c r="H238" s="54"/>
      <c r="I238" s="14"/>
      <c r="J238" s="14"/>
      <c r="K238" s="14"/>
      <c r="L238" s="14"/>
      <c r="M238" s="14"/>
      <c r="N238" s="14"/>
      <c r="O238" s="14"/>
    </row>
    <row r="239" spans="3:15" ht="13" x14ac:dyDescent="0.25">
      <c r="C239" s="50"/>
      <c r="G239" s="54"/>
      <c r="H239" s="54"/>
      <c r="I239" s="14"/>
      <c r="J239" s="14"/>
      <c r="K239" s="14"/>
      <c r="L239" s="14"/>
      <c r="M239" s="14"/>
      <c r="N239" s="14"/>
      <c r="O239" s="14"/>
    </row>
    <row r="240" spans="3:15" ht="13" x14ac:dyDescent="0.25">
      <c r="C240" s="50"/>
      <c r="G240" s="54"/>
      <c r="H240" s="54"/>
      <c r="I240" s="14"/>
      <c r="J240" s="14"/>
      <c r="K240" s="14"/>
      <c r="L240" s="14"/>
      <c r="M240" s="14"/>
      <c r="N240" s="14"/>
      <c r="O240" s="14"/>
    </row>
    <row r="241" spans="3:15" ht="13" x14ac:dyDescent="0.25">
      <c r="C241" s="50"/>
      <c r="G241" s="54"/>
      <c r="H241" s="54"/>
      <c r="I241" s="14"/>
      <c r="J241" s="14"/>
      <c r="K241" s="14"/>
      <c r="L241" s="14"/>
      <c r="M241" s="14"/>
      <c r="N241" s="14"/>
      <c r="O241" s="14"/>
    </row>
    <row r="242" spans="3:15" ht="13" x14ac:dyDescent="0.25">
      <c r="C242" s="50"/>
      <c r="G242" s="54"/>
      <c r="H242" s="54"/>
      <c r="I242" s="14"/>
      <c r="J242" s="14"/>
      <c r="K242" s="14"/>
      <c r="L242" s="14"/>
      <c r="M242" s="14"/>
      <c r="N242" s="14"/>
      <c r="O242" s="14"/>
    </row>
    <row r="243" spans="3:15" ht="13" x14ac:dyDescent="0.25">
      <c r="C243" s="50"/>
      <c r="G243" s="54"/>
      <c r="H243" s="54"/>
      <c r="I243" s="14"/>
      <c r="J243" s="14"/>
      <c r="K243" s="14"/>
      <c r="L243" s="14"/>
      <c r="M243" s="14"/>
      <c r="N243" s="14"/>
      <c r="O243" s="14"/>
    </row>
    <row r="244" spans="3:15" ht="13" x14ac:dyDescent="0.25">
      <c r="C244" s="50"/>
      <c r="G244" s="54"/>
      <c r="H244" s="54"/>
      <c r="I244" s="14"/>
      <c r="J244" s="14"/>
      <c r="K244" s="14"/>
      <c r="L244" s="14"/>
      <c r="M244" s="14"/>
      <c r="N244" s="14"/>
      <c r="O244" s="14"/>
    </row>
    <row r="245" spans="3:15" ht="13" x14ac:dyDescent="0.25">
      <c r="C245" s="50"/>
      <c r="G245" s="54"/>
      <c r="H245" s="54"/>
      <c r="I245" s="14"/>
      <c r="J245" s="14"/>
      <c r="K245" s="14"/>
      <c r="L245" s="14"/>
      <c r="M245" s="14"/>
      <c r="N245" s="14"/>
      <c r="O245" s="14"/>
    </row>
    <row r="246" spans="3:15" ht="13" x14ac:dyDescent="0.25">
      <c r="C246" s="50"/>
      <c r="G246" s="54"/>
      <c r="H246" s="54"/>
      <c r="I246" s="14"/>
      <c r="J246" s="14"/>
      <c r="K246" s="14"/>
      <c r="L246" s="14"/>
      <c r="M246" s="14"/>
      <c r="N246" s="14"/>
      <c r="O246" s="14"/>
    </row>
    <row r="247" spans="3:15" ht="13" x14ac:dyDescent="0.25">
      <c r="C247" s="50"/>
      <c r="G247" s="54"/>
      <c r="H247" s="54"/>
      <c r="I247" s="14"/>
      <c r="J247" s="14"/>
      <c r="K247" s="14"/>
      <c r="L247" s="14"/>
      <c r="M247" s="14"/>
      <c r="N247" s="14"/>
      <c r="O247" s="14"/>
    </row>
    <row r="248" spans="3:15" ht="13" x14ac:dyDescent="0.25">
      <c r="C248" s="50"/>
      <c r="G248" s="54"/>
      <c r="H248" s="54"/>
      <c r="I248" s="14"/>
      <c r="J248" s="14"/>
      <c r="K248" s="14"/>
      <c r="L248" s="14"/>
      <c r="M248" s="14"/>
      <c r="N248" s="14"/>
      <c r="O248" s="14"/>
    </row>
    <row r="249" spans="3:15" ht="13" x14ac:dyDescent="0.25">
      <c r="C249" s="50"/>
      <c r="G249" s="54"/>
      <c r="H249" s="54"/>
      <c r="I249" s="14"/>
      <c r="J249" s="14"/>
      <c r="K249" s="14"/>
      <c r="L249" s="14"/>
      <c r="M249" s="14"/>
      <c r="N249" s="14"/>
      <c r="O249" s="14"/>
    </row>
    <row r="250" spans="3:15" ht="13" x14ac:dyDescent="0.25">
      <c r="C250" s="50"/>
      <c r="G250" s="54"/>
      <c r="H250" s="54"/>
      <c r="I250" s="14"/>
      <c r="J250" s="14"/>
      <c r="K250" s="14"/>
      <c r="L250" s="14"/>
      <c r="M250" s="14"/>
      <c r="N250" s="14"/>
      <c r="O250" s="14"/>
    </row>
    <row r="251" spans="3:15" ht="13" x14ac:dyDescent="0.25">
      <c r="C251" s="50"/>
      <c r="G251" s="54"/>
      <c r="H251" s="54"/>
      <c r="I251" s="14"/>
      <c r="J251" s="14"/>
      <c r="K251" s="14"/>
      <c r="L251" s="14"/>
      <c r="M251" s="14"/>
      <c r="N251" s="14"/>
      <c r="O251" s="14"/>
    </row>
    <row r="252" spans="3:15" ht="13" x14ac:dyDescent="0.25">
      <c r="C252" s="50"/>
      <c r="G252" s="54"/>
      <c r="H252" s="54"/>
      <c r="I252" s="14"/>
      <c r="J252" s="14"/>
      <c r="K252" s="14"/>
      <c r="L252" s="14"/>
      <c r="M252" s="14"/>
      <c r="N252" s="14"/>
      <c r="O252" s="14"/>
    </row>
    <row r="253" spans="3:15" ht="13" x14ac:dyDescent="0.25">
      <c r="C253" s="50"/>
      <c r="G253" s="54"/>
      <c r="H253" s="54"/>
      <c r="I253" s="14"/>
      <c r="J253" s="14"/>
      <c r="K253" s="14"/>
      <c r="L253" s="14"/>
      <c r="M253" s="14"/>
      <c r="N253" s="14"/>
      <c r="O253" s="14"/>
    </row>
    <row r="254" spans="3:15" ht="13" x14ac:dyDescent="0.25">
      <c r="C254" s="50"/>
      <c r="G254" s="54"/>
      <c r="H254" s="54"/>
      <c r="I254" s="14"/>
      <c r="J254" s="14"/>
      <c r="K254" s="14"/>
      <c r="L254" s="14"/>
      <c r="M254" s="14"/>
      <c r="N254" s="14"/>
      <c r="O254" s="14"/>
    </row>
    <row r="255" spans="3:15" ht="13" x14ac:dyDescent="0.25">
      <c r="C255" s="50"/>
      <c r="G255" s="54"/>
      <c r="H255" s="54"/>
      <c r="I255" s="14"/>
      <c r="J255" s="14"/>
      <c r="K255" s="14"/>
      <c r="L255" s="14"/>
      <c r="M255" s="14"/>
      <c r="N255" s="14"/>
      <c r="O255" s="14"/>
    </row>
    <row r="256" spans="3:15" ht="13" x14ac:dyDescent="0.25">
      <c r="C256" s="50"/>
      <c r="G256" s="54"/>
      <c r="H256" s="54"/>
      <c r="I256" s="14"/>
      <c r="J256" s="14"/>
      <c r="K256" s="14"/>
      <c r="L256" s="14"/>
      <c r="M256" s="14"/>
      <c r="N256" s="14"/>
      <c r="O256" s="14"/>
    </row>
    <row r="257" spans="3:15" ht="13" x14ac:dyDescent="0.25">
      <c r="C257" s="50"/>
      <c r="G257" s="54"/>
      <c r="H257" s="54"/>
      <c r="I257" s="14"/>
      <c r="J257" s="14"/>
      <c r="K257" s="14"/>
      <c r="L257" s="14"/>
      <c r="M257" s="14"/>
      <c r="N257" s="14"/>
      <c r="O257" s="14"/>
    </row>
    <row r="258" spans="3:15" ht="13" x14ac:dyDescent="0.25">
      <c r="C258" s="50"/>
      <c r="G258" s="54"/>
      <c r="H258" s="54"/>
      <c r="I258" s="14"/>
      <c r="J258" s="14"/>
      <c r="K258" s="14"/>
      <c r="L258" s="14"/>
      <c r="M258" s="14"/>
      <c r="N258" s="14"/>
      <c r="O258" s="14"/>
    </row>
    <row r="259" spans="3:15" ht="13" x14ac:dyDescent="0.25">
      <c r="C259" s="50"/>
      <c r="G259" s="54"/>
      <c r="H259" s="54"/>
      <c r="I259" s="14"/>
      <c r="J259" s="14"/>
      <c r="K259" s="14"/>
      <c r="L259" s="14"/>
      <c r="M259" s="14"/>
      <c r="N259" s="14"/>
      <c r="O259" s="14"/>
    </row>
    <row r="260" spans="3:15" ht="13" x14ac:dyDescent="0.25">
      <c r="C260" s="50"/>
      <c r="G260" s="54"/>
      <c r="H260" s="54"/>
      <c r="I260" s="14"/>
      <c r="J260" s="14"/>
      <c r="K260" s="14"/>
      <c r="L260" s="14"/>
      <c r="M260" s="14"/>
      <c r="N260" s="14"/>
      <c r="O260" s="14"/>
    </row>
    <row r="261" spans="3:15" ht="13" x14ac:dyDescent="0.25">
      <c r="C261" s="50"/>
      <c r="G261" s="54"/>
      <c r="H261" s="54"/>
      <c r="I261" s="14"/>
      <c r="J261" s="14"/>
      <c r="K261" s="14"/>
      <c r="L261" s="14"/>
      <c r="M261" s="14"/>
      <c r="N261" s="14"/>
      <c r="O261" s="14"/>
    </row>
    <row r="262" spans="3:15" ht="13" x14ac:dyDescent="0.25">
      <c r="C262" s="50"/>
      <c r="G262" s="54"/>
      <c r="H262" s="54"/>
      <c r="I262" s="14"/>
      <c r="J262" s="14"/>
      <c r="K262" s="14"/>
      <c r="L262" s="14"/>
      <c r="M262" s="14"/>
      <c r="N262" s="14"/>
      <c r="O262" s="14"/>
    </row>
    <row r="263" spans="3:15" ht="13" x14ac:dyDescent="0.25">
      <c r="C263" s="50"/>
      <c r="G263" s="54"/>
      <c r="H263" s="54"/>
      <c r="I263" s="14"/>
      <c r="J263" s="14"/>
      <c r="K263" s="14"/>
      <c r="L263" s="14"/>
      <c r="M263" s="14"/>
      <c r="N263" s="14"/>
      <c r="O263" s="14"/>
    </row>
    <row r="264" spans="3:15" ht="13" x14ac:dyDescent="0.25">
      <c r="C264" s="50"/>
      <c r="G264" s="54"/>
      <c r="H264" s="54"/>
      <c r="I264" s="14"/>
      <c r="J264" s="14"/>
      <c r="K264" s="14"/>
      <c r="L264" s="14"/>
      <c r="M264" s="14"/>
      <c r="N264" s="14"/>
      <c r="O264" s="14"/>
    </row>
    <row r="265" spans="3:15" ht="13" x14ac:dyDescent="0.25">
      <c r="C265" s="50"/>
      <c r="G265" s="54"/>
      <c r="H265" s="54"/>
      <c r="I265" s="14"/>
      <c r="J265" s="14"/>
      <c r="K265" s="14"/>
      <c r="L265" s="14"/>
      <c r="M265" s="14"/>
      <c r="N265" s="14"/>
      <c r="O265" s="14"/>
    </row>
    <row r="266" spans="3:15" ht="13" x14ac:dyDescent="0.25">
      <c r="C266" s="50"/>
      <c r="G266" s="54"/>
      <c r="H266" s="54"/>
      <c r="I266" s="14"/>
      <c r="J266" s="14"/>
      <c r="K266" s="14"/>
      <c r="L266" s="14"/>
      <c r="M266" s="14"/>
      <c r="N266" s="14"/>
      <c r="O266" s="14"/>
    </row>
    <row r="267" spans="3:15" ht="13" x14ac:dyDescent="0.25">
      <c r="C267" s="50"/>
      <c r="G267" s="54"/>
      <c r="H267" s="54"/>
      <c r="I267" s="14"/>
      <c r="J267" s="14"/>
      <c r="K267" s="14"/>
      <c r="L267" s="14"/>
      <c r="M267" s="14"/>
      <c r="N267" s="14"/>
      <c r="O267" s="14"/>
    </row>
    <row r="268" spans="3:15" ht="13" x14ac:dyDescent="0.25">
      <c r="C268" s="50"/>
      <c r="G268" s="54"/>
      <c r="H268" s="54"/>
      <c r="I268" s="14"/>
      <c r="J268" s="14"/>
      <c r="K268" s="14"/>
      <c r="L268" s="14"/>
      <c r="M268" s="14"/>
      <c r="N268" s="14"/>
      <c r="O268" s="14"/>
    </row>
    <row r="269" spans="3:15" ht="13" x14ac:dyDescent="0.25">
      <c r="C269" s="50"/>
      <c r="G269" s="54"/>
      <c r="H269" s="54"/>
      <c r="I269" s="14"/>
      <c r="J269" s="14"/>
      <c r="K269" s="14"/>
      <c r="L269" s="14"/>
      <c r="M269" s="14"/>
      <c r="N269" s="14"/>
      <c r="O269" s="14"/>
    </row>
    <row r="270" spans="3:15" ht="13" x14ac:dyDescent="0.25">
      <c r="C270" s="50"/>
      <c r="G270" s="54"/>
      <c r="H270" s="54"/>
      <c r="I270" s="14"/>
      <c r="J270" s="14"/>
      <c r="K270" s="14"/>
      <c r="L270" s="14"/>
      <c r="M270" s="14"/>
      <c r="N270" s="14"/>
      <c r="O270" s="14"/>
    </row>
    <row r="271" spans="3:15" ht="13" x14ac:dyDescent="0.25">
      <c r="C271" s="50"/>
      <c r="G271" s="54"/>
      <c r="H271" s="54"/>
      <c r="I271" s="14"/>
      <c r="J271" s="14"/>
      <c r="K271" s="14"/>
      <c r="L271" s="14"/>
      <c r="M271" s="14"/>
      <c r="N271" s="14"/>
      <c r="O271" s="14"/>
    </row>
    <row r="272" spans="3:15" ht="13" x14ac:dyDescent="0.25">
      <c r="C272" s="50"/>
      <c r="G272" s="54"/>
      <c r="H272" s="54"/>
      <c r="I272" s="14"/>
      <c r="J272" s="14"/>
      <c r="K272" s="14"/>
      <c r="L272" s="14"/>
      <c r="M272" s="14"/>
      <c r="N272" s="14"/>
      <c r="O272" s="14"/>
    </row>
    <row r="273" spans="3:15" ht="13" x14ac:dyDescent="0.25">
      <c r="C273" s="50"/>
      <c r="G273" s="54"/>
      <c r="H273" s="54"/>
      <c r="I273" s="14"/>
      <c r="J273" s="14"/>
      <c r="K273" s="14"/>
      <c r="L273" s="14"/>
      <c r="M273" s="14"/>
      <c r="N273" s="14"/>
      <c r="O273" s="14"/>
    </row>
    <row r="274" spans="3:15" ht="13" x14ac:dyDescent="0.25">
      <c r="C274" s="50"/>
      <c r="G274" s="54"/>
      <c r="H274" s="54"/>
      <c r="I274" s="14"/>
      <c r="J274" s="14"/>
      <c r="K274" s="14"/>
      <c r="L274" s="14"/>
      <c r="M274" s="14"/>
      <c r="N274" s="14"/>
      <c r="O274" s="14"/>
    </row>
    <row r="275" spans="3:15" ht="13" x14ac:dyDescent="0.25">
      <c r="C275" s="50"/>
      <c r="G275" s="54"/>
      <c r="H275" s="54"/>
      <c r="I275" s="14"/>
      <c r="J275" s="14"/>
      <c r="K275" s="14"/>
      <c r="L275" s="14"/>
      <c r="M275" s="14"/>
      <c r="N275" s="14"/>
      <c r="O275" s="14"/>
    </row>
    <row r="276" spans="3:15" ht="13" x14ac:dyDescent="0.25">
      <c r="C276" s="50"/>
      <c r="G276" s="54"/>
      <c r="H276" s="54"/>
      <c r="I276" s="14"/>
      <c r="J276" s="14"/>
      <c r="K276" s="14"/>
      <c r="L276" s="14"/>
      <c r="M276" s="14"/>
      <c r="N276" s="14"/>
      <c r="O276" s="14"/>
    </row>
    <row r="277" spans="3:15" ht="13" x14ac:dyDescent="0.25">
      <c r="C277" s="50"/>
      <c r="G277" s="54"/>
      <c r="H277" s="54"/>
      <c r="I277" s="14"/>
      <c r="J277" s="14"/>
      <c r="K277" s="14"/>
      <c r="L277" s="14"/>
      <c r="M277" s="14"/>
      <c r="N277" s="14"/>
      <c r="O277" s="14"/>
    </row>
    <row r="278" spans="3:15" ht="13" x14ac:dyDescent="0.25">
      <c r="C278" s="50"/>
      <c r="G278" s="54"/>
      <c r="H278" s="54"/>
      <c r="I278" s="14"/>
      <c r="J278" s="14"/>
      <c r="K278" s="14"/>
      <c r="L278" s="14"/>
      <c r="M278" s="14"/>
      <c r="N278" s="14"/>
      <c r="O278" s="14"/>
    </row>
    <row r="279" spans="3:15" ht="13" x14ac:dyDescent="0.25">
      <c r="C279" s="50"/>
      <c r="G279" s="54"/>
      <c r="H279" s="54"/>
      <c r="I279" s="14"/>
      <c r="J279" s="14"/>
      <c r="K279" s="14"/>
      <c r="L279" s="14"/>
      <c r="M279" s="14"/>
      <c r="N279" s="14"/>
      <c r="O279" s="14"/>
    </row>
    <row r="280" spans="3:15" ht="13" x14ac:dyDescent="0.25">
      <c r="C280" s="50"/>
      <c r="G280" s="54"/>
      <c r="H280" s="54"/>
      <c r="I280" s="14"/>
      <c r="J280" s="14"/>
      <c r="K280" s="14"/>
      <c r="L280" s="14"/>
      <c r="M280" s="14"/>
      <c r="N280" s="14"/>
      <c r="O280" s="14"/>
    </row>
    <row r="281" spans="3:15" ht="13" x14ac:dyDescent="0.25">
      <c r="C281" s="50"/>
      <c r="G281" s="54"/>
      <c r="H281" s="54"/>
      <c r="I281" s="14"/>
      <c r="J281" s="14"/>
      <c r="K281" s="14"/>
      <c r="L281" s="14"/>
      <c r="M281" s="14"/>
      <c r="N281" s="14"/>
      <c r="O281" s="14"/>
    </row>
    <row r="282" spans="3:15" ht="13" x14ac:dyDescent="0.25">
      <c r="C282" s="50"/>
      <c r="G282" s="54"/>
      <c r="H282" s="54"/>
      <c r="I282" s="14"/>
      <c r="J282" s="14"/>
      <c r="K282" s="14"/>
      <c r="L282" s="14"/>
      <c r="M282" s="14"/>
      <c r="N282" s="14"/>
      <c r="O282" s="14"/>
    </row>
    <row r="283" spans="3:15" ht="13" x14ac:dyDescent="0.25">
      <c r="C283" s="50"/>
      <c r="G283" s="54"/>
      <c r="H283" s="54"/>
      <c r="I283" s="14"/>
      <c r="J283" s="14"/>
      <c r="K283" s="14"/>
      <c r="L283" s="14"/>
      <c r="M283" s="14"/>
      <c r="N283" s="14"/>
      <c r="O283" s="14"/>
    </row>
    <row r="284" spans="3:15" ht="13" x14ac:dyDescent="0.25">
      <c r="C284" s="50"/>
      <c r="G284" s="54"/>
      <c r="H284" s="54"/>
      <c r="I284" s="14"/>
      <c r="J284" s="14"/>
      <c r="K284" s="14"/>
      <c r="L284" s="14"/>
      <c r="M284" s="14"/>
      <c r="N284" s="14"/>
      <c r="O284" s="14"/>
    </row>
    <row r="285" spans="3:15" ht="13" x14ac:dyDescent="0.25">
      <c r="C285" s="50"/>
      <c r="G285" s="54"/>
      <c r="H285" s="54"/>
      <c r="I285" s="14"/>
      <c r="J285" s="14"/>
      <c r="K285" s="14"/>
      <c r="L285" s="14"/>
      <c r="M285" s="14"/>
      <c r="N285" s="14"/>
      <c r="O285" s="14"/>
    </row>
    <row r="286" spans="3:15" ht="13" x14ac:dyDescent="0.25">
      <c r="C286" s="50"/>
      <c r="G286" s="54"/>
      <c r="H286" s="54"/>
      <c r="I286" s="14"/>
      <c r="J286" s="14"/>
      <c r="K286" s="14"/>
      <c r="L286" s="14"/>
      <c r="M286" s="14"/>
      <c r="N286" s="14"/>
      <c r="O286" s="14"/>
    </row>
    <row r="287" spans="3:15" ht="13" x14ac:dyDescent="0.25">
      <c r="C287" s="50"/>
      <c r="G287" s="54"/>
      <c r="H287" s="54"/>
      <c r="I287" s="14"/>
      <c r="J287" s="14"/>
      <c r="K287" s="14"/>
      <c r="L287" s="14"/>
      <c r="M287" s="14"/>
      <c r="N287" s="14"/>
      <c r="O287" s="14"/>
    </row>
    <row r="288" spans="3:15" ht="13" x14ac:dyDescent="0.25">
      <c r="C288" s="50"/>
      <c r="G288" s="54"/>
      <c r="H288" s="54"/>
      <c r="I288" s="14"/>
      <c r="J288" s="14"/>
      <c r="K288" s="14"/>
      <c r="L288" s="14"/>
      <c r="M288" s="14"/>
      <c r="N288" s="14"/>
      <c r="O288" s="14"/>
    </row>
    <row r="289" spans="3:15" ht="13" x14ac:dyDescent="0.25">
      <c r="C289" s="50"/>
      <c r="G289" s="54"/>
      <c r="H289" s="54"/>
      <c r="I289" s="14"/>
      <c r="J289" s="14"/>
      <c r="K289" s="14"/>
      <c r="L289" s="14"/>
      <c r="M289" s="14"/>
      <c r="N289" s="14"/>
      <c r="O289" s="14"/>
    </row>
    <row r="290" spans="3:15" ht="13" x14ac:dyDescent="0.25">
      <c r="C290" s="50"/>
      <c r="G290" s="54"/>
      <c r="H290" s="54"/>
      <c r="I290" s="14"/>
      <c r="J290" s="14"/>
      <c r="K290" s="14"/>
      <c r="L290" s="14"/>
      <c r="M290" s="14"/>
      <c r="N290" s="14"/>
      <c r="O290" s="14"/>
    </row>
    <row r="291" spans="3:15" ht="13" x14ac:dyDescent="0.25">
      <c r="C291" s="50"/>
      <c r="G291" s="54"/>
      <c r="H291" s="54"/>
      <c r="I291" s="14"/>
      <c r="J291" s="14"/>
      <c r="K291" s="14"/>
      <c r="L291" s="14"/>
      <c r="M291" s="14"/>
      <c r="N291" s="14"/>
      <c r="O291" s="14"/>
    </row>
    <row r="292" spans="3:15" ht="13" x14ac:dyDescent="0.25">
      <c r="C292" s="50"/>
      <c r="G292" s="54"/>
      <c r="H292" s="54"/>
      <c r="I292" s="14"/>
      <c r="J292" s="14"/>
      <c r="K292" s="14"/>
      <c r="L292" s="14"/>
      <c r="M292" s="14"/>
      <c r="N292" s="14"/>
      <c r="O292" s="14"/>
    </row>
    <row r="293" spans="3:15" ht="13" x14ac:dyDescent="0.25">
      <c r="C293" s="50"/>
      <c r="G293" s="54"/>
      <c r="H293" s="54"/>
      <c r="I293" s="14"/>
      <c r="J293" s="14"/>
      <c r="K293" s="14"/>
      <c r="L293" s="14"/>
      <c r="M293" s="14"/>
      <c r="N293" s="14"/>
      <c r="O293" s="14"/>
    </row>
    <row r="294" spans="3:15" ht="13" x14ac:dyDescent="0.25">
      <c r="C294" s="50"/>
      <c r="G294" s="54"/>
      <c r="H294" s="54"/>
      <c r="I294" s="14"/>
      <c r="J294" s="14"/>
      <c r="K294" s="14"/>
      <c r="L294" s="14"/>
      <c r="M294" s="14"/>
      <c r="N294" s="14"/>
      <c r="O294" s="14"/>
    </row>
    <row r="295" spans="3:15" ht="13" x14ac:dyDescent="0.25">
      <c r="C295" s="50"/>
      <c r="G295" s="54"/>
      <c r="H295" s="54"/>
      <c r="I295" s="14"/>
      <c r="J295" s="14"/>
      <c r="K295" s="14"/>
      <c r="L295" s="14"/>
      <c r="M295" s="14"/>
      <c r="N295" s="14"/>
      <c r="O295" s="14"/>
    </row>
    <row r="296" spans="3:15" ht="13" x14ac:dyDescent="0.25">
      <c r="C296" s="50"/>
      <c r="G296" s="54"/>
      <c r="H296" s="54"/>
      <c r="I296" s="14"/>
      <c r="J296" s="14"/>
      <c r="K296" s="14"/>
      <c r="L296" s="14"/>
      <c r="M296" s="14"/>
      <c r="N296" s="14"/>
      <c r="O296" s="14"/>
    </row>
    <row r="297" spans="3:15" ht="13" x14ac:dyDescent="0.25">
      <c r="C297" s="50"/>
      <c r="G297" s="54"/>
      <c r="H297" s="54"/>
      <c r="I297" s="14"/>
      <c r="J297" s="14"/>
      <c r="K297" s="14"/>
      <c r="L297" s="14"/>
      <c r="M297" s="14"/>
      <c r="N297" s="14"/>
      <c r="O297" s="14"/>
    </row>
    <row r="298" spans="3:15" ht="13" x14ac:dyDescent="0.25">
      <c r="C298" s="50"/>
      <c r="G298" s="54"/>
      <c r="H298" s="54"/>
      <c r="I298" s="14"/>
      <c r="J298" s="14"/>
      <c r="K298" s="14"/>
      <c r="L298" s="14"/>
      <c r="M298" s="14"/>
      <c r="N298" s="14"/>
      <c r="O298" s="14"/>
    </row>
    <row r="299" spans="3:15" ht="13" x14ac:dyDescent="0.25">
      <c r="C299" s="50"/>
      <c r="G299" s="54"/>
      <c r="H299" s="54"/>
      <c r="I299" s="14"/>
      <c r="J299" s="14"/>
      <c r="K299" s="14"/>
      <c r="L299" s="14"/>
      <c r="M299" s="14"/>
      <c r="N299" s="14"/>
      <c r="O299" s="14"/>
    </row>
    <row r="300" spans="3:15" ht="13" x14ac:dyDescent="0.25">
      <c r="C300" s="50"/>
      <c r="G300" s="54"/>
      <c r="H300" s="54"/>
      <c r="I300" s="14"/>
      <c r="J300" s="14"/>
      <c r="K300" s="14"/>
      <c r="L300" s="14"/>
      <c r="M300" s="14"/>
      <c r="N300" s="14"/>
      <c r="O300" s="14"/>
    </row>
    <row r="301" spans="3:15" ht="13" x14ac:dyDescent="0.25">
      <c r="C301" s="50"/>
      <c r="G301" s="54"/>
      <c r="H301" s="54"/>
      <c r="I301" s="14"/>
      <c r="J301" s="14"/>
      <c r="K301" s="14"/>
      <c r="L301" s="14"/>
      <c r="M301" s="14"/>
      <c r="N301" s="14"/>
      <c r="O301" s="14"/>
    </row>
    <row r="302" spans="3:15" ht="13" x14ac:dyDescent="0.25">
      <c r="C302" s="50"/>
      <c r="G302" s="54"/>
      <c r="H302" s="54"/>
      <c r="I302" s="14"/>
      <c r="J302" s="14"/>
      <c r="K302" s="14"/>
      <c r="L302" s="14"/>
      <c r="M302" s="14"/>
      <c r="N302" s="14"/>
      <c r="O302" s="14"/>
    </row>
    <row r="303" spans="3:15" ht="13" x14ac:dyDescent="0.25">
      <c r="C303" s="50"/>
      <c r="G303" s="54"/>
      <c r="H303" s="54"/>
      <c r="I303" s="14"/>
      <c r="J303" s="14"/>
      <c r="K303" s="14"/>
      <c r="L303" s="14"/>
      <c r="M303" s="14"/>
      <c r="N303" s="14"/>
      <c r="O303" s="14"/>
    </row>
    <row r="304" spans="3:15" ht="13" x14ac:dyDescent="0.25">
      <c r="C304" s="50"/>
      <c r="G304" s="54"/>
      <c r="H304" s="54"/>
      <c r="I304" s="14"/>
      <c r="J304" s="14"/>
      <c r="K304" s="14"/>
      <c r="L304" s="14"/>
      <c r="M304" s="14"/>
      <c r="N304" s="14"/>
      <c r="O304" s="14"/>
    </row>
    <row r="305" spans="3:15" ht="13" x14ac:dyDescent="0.25">
      <c r="C305" s="50"/>
      <c r="G305" s="54"/>
      <c r="H305" s="54"/>
      <c r="I305" s="14"/>
      <c r="J305" s="14"/>
      <c r="K305" s="14"/>
      <c r="L305" s="14"/>
      <c r="M305" s="14"/>
      <c r="N305" s="14"/>
      <c r="O305" s="14"/>
    </row>
    <row r="306" spans="3:15" ht="13" x14ac:dyDescent="0.25">
      <c r="C306" s="50"/>
      <c r="G306" s="54"/>
      <c r="H306" s="54"/>
      <c r="I306" s="14"/>
      <c r="J306" s="14"/>
      <c r="K306" s="14"/>
      <c r="L306" s="14"/>
      <c r="M306" s="14"/>
      <c r="N306" s="14"/>
      <c r="O306" s="14"/>
    </row>
    <row r="307" spans="3:15" ht="13" x14ac:dyDescent="0.25">
      <c r="C307" s="50"/>
      <c r="G307" s="54"/>
      <c r="H307" s="54"/>
      <c r="I307" s="14"/>
      <c r="J307" s="14"/>
      <c r="K307" s="14"/>
      <c r="L307" s="14"/>
      <c r="M307" s="14"/>
      <c r="N307" s="14"/>
      <c r="O307" s="14"/>
    </row>
    <row r="308" spans="3:15" ht="13" x14ac:dyDescent="0.25">
      <c r="C308" s="50"/>
      <c r="G308" s="54"/>
      <c r="H308" s="54"/>
      <c r="I308" s="14"/>
      <c r="J308" s="14"/>
      <c r="K308" s="14"/>
      <c r="L308" s="14"/>
      <c r="M308" s="14"/>
      <c r="N308" s="14"/>
      <c r="O308" s="14"/>
    </row>
    <row r="309" spans="3:15" ht="13" x14ac:dyDescent="0.25">
      <c r="C309" s="50"/>
      <c r="G309" s="54"/>
      <c r="H309" s="54"/>
      <c r="I309" s="14"/>
      <c r="J309" s="14"/>
      <c r="K309" s="14"/>
      <c r="L309" s="14"/>
      <c r="M309" s="14"/>
      <c r="N309" s="14"/>
      <c r="O309" s="14"/>
    </row>
    <row r="310" spans="3:15" ht="13" x14ac:dyDescent="0.25">
      <c r="C310" s="50"/>
      <c r="G310" s="54"/>
      <c r="H310" s="54"/>
      <c r="I310" s="14"/>
      <c r="J310" s="14"/>
      <c r="K310" s="14"/>
      <c r="L310" s="14"/>
      <c r="M310" s="14"/>
      <c r="N310" s="14"/>
      <c r="O310" s="14"/>
    </row>
    <row r="311" spans="3:15" ht="13" x14ac:dyDescent="0.25">
      <c r="C311" s="50"/>
      <c r="G311" s="54"/>
      <c r="H311" s="54"/>
      <c r="I311" s="14"/>
      <c r="J311" s="14"/>
      <c r="K311" s="14"/>
      <c r="L311" s="14"/>
      <c r="M311" s="14"/>
      <c r="N311" s="14"/>
      <c r="O311" s="14"/>
    </row>
    <row r="312" spans="3:15" ht="13" x14ac:dyDescent="0.25">
      <c r="C312" s="50"/>
      <c r="G312" s="54"/>
      <c r="H312" s="54"/>
      <c r="I312" s="14"/>
      <c r="J312" s="14"/>
      <c r="K312" s="14"/>
      <c r="L312" s="14"/>
      <c r="M312" s="14"/>
      <c r="N312" s="14"/>
      <c r="O312" s="14"/>
    </row>
    <row r="313" spans="3:15" ht="13" x14ac:dyDescent="0.25">
      <c r="C313" s="50"/>
      <c r="G313" s="54"/>
      <c r="H313" s="54"/>
      <c r="I313" s="14"/>
      <c r="J313" s="14"/>
      <c r="K313" s="14"/>
      <c r="L313" s="14"/>
      <c r="M313" s="14"/>
      <c r="N313" s="14"/>
      <c r="O313" s="14"/>
    </row>
    <row r="314" spans="3:15" ht="13" x14ac:dyDescent="0.25">
      <c r="C314" s="50"/>
      <c r="G314" s="54"/>
      <c r="H314" s="54"/>
      <c r="I314" s="14"/>
      <c r="J314" s="14"/>
      <c r="K314" s="14"/>
      <c r="L314" s="14"/>
      <c r="M314" s="14"/>
      <c r="N314" s="14"/>
      <c r="O314" s="14"/>
    </row>
    <row r="315" spans="3:15" ht="13" x14ac:dyDescent="0.25">
      <c r="C315" s="50"/>
      <c r="G315" s="54"/>
      <c r="H315" s="54"/>
      <c r="I315" s="14"/>
      <c r="J315" s="14"/>
      <c r="K315" s="14"/>
      <c r="L315" s="14"/>
      <c r="M315" s="14"/>
      <c r="N315" s="14"/>
      <c r="O315" s="14"/>
    </row>
    <row r="316" spans="3:15" ht="13" x14ac:dyDescent="0.25">
      <c r="C316" s="50"/>
      <c r="G316" s="54"/>
      <c r="H316" s="54"/>
      <c r="I316" s="14"/>
      <c r="J316" s="14"/>
      <c r="K316" s="14"/>
      <c r="L316" s="14"/>
      <c r="M316" s="14"/>
      <c r="N316" s="14"/>
      <c r="O316" s="14"/>
    </row>
    <row r="317" spans="3:15" ht="13" x14ac:dyDescent="0.25">
      <c r="C317" s="50"/>
      <c r="G317" s="54"/>
      <c r="H317" s="54"/>
      <c r="I317" s="14"/>
      <c r="J317" s="14"/>
      <c r="K317" s="14"/>
      <c r="L317" s="14"/>
      <c r="M317" s="14"/>
      <c r="N317" s="14"/>
      <c r="O317" s="14"/>
    </row>
    <row r="318" spans="3:15" ht="13" x14ac:dyDescent="0.25">
      <c r="C318" s="50"/>
      <c r="G318" s="54"/>
      <c r="H318" s="54"/>
      <c r="I318" s="14"/>
      <c r="J318" s="14"/>
      <c r="K318" s="14"/>
      <c r="L318" s="14"/>
      <c r="M318" s="14"/>
      <c r="N318" s="14"/>
      <c r="O318" s="14"/>
    </row>
    <row r="319" spans="3:15" ht="13" x14ac:dyDescent="0.25">
      <c r="C319" s="50"/>
      <c r="G319" s="54"/>
      <c r="H319" s="54"/>
      <c r="I319" s="14"/>
      <c r="J319" s="14"/>
      <c r="K319" s="14"/>
      <c r="L319" s="14"/>
      <c r="M319" s="14"/>
      <c r="N319" s="14"/>
      <c r="O319" s="14"/>
    </row>
    <row r="320" spans="3:15" ht="13" x14ac:dyDescent="0.25">
      <c r="C320" s="50"/>
      <c r="G320" s="54"/>
      <c r="H320" s="54"/>
      <c r="I320" s="14"/>
      <c r="J320" s="14"/>
      <c r="K320" s="14"/>
      <c r="L320" s="14"/>
      <c r="M320" s="14"/>
      <c r="N320" s="14"/>
      <c r="O320" s="14"/>
    </row>
    <row r="321" spans="3:15" ht="13" x14ac:dyDescent="0.25">
      <c r="C321" s="50"/>
      <c r="G321" s="54"/>
      <c r="H321" s="54"/>
      <c r="I321" s="14"/>
      <c r="J321" s="14"/>
      <c r="K321" s="14"/>
      <c r="L321" s="14"/>
      <c r="M321" s="14"/>
      <c r="N321" s="14"/>
      <c r="O321" s="14"/>
    </row>
    <row r="322" spans="3:15" ht="13" x14ac:dyDescent="0.25">
      <c r="C322" s="50"/>
      <c r="G322" s="54"/>
      <c r="H322" s="54"/>
      <c r="I322" s="14"/>
      <c r="J322" s="14"/>
      <c r="K322" s="14"/>
      <c r="L322" s="14"/>
      <c r="M322" s="14"/>
      <c r="N322" s="14"/>
      <c r="O322" s="14"/>
    </row>
    <row r="323" spans="3:15" ht="13" x14ac:dyDescent="0.25">
      <c r="C323" s="50"/>
      <c r="G323" s="54"/>
      <c r="H323" s="54"/>
      <c r="I323" s="14"/>
      <c r="J323" s="14"/>
      <c r="K323" s="14"/>
      <c r="L323" s="14"/>
      <c r="M323" s="14"/>
      <c r="N323" s="14"/>
      <c r="O323" s="14"/>
    </row>
    <row r="324" spans="3:15" ht="13" x14ac:dyDescent="0.25">
      <c r="C324" s="50"/>
      <c r="G324" s="54"/>
      <c r="H324" s="54"/>
      <c r="I324" s="14"/>
      <c r="J324" s="14"/>
      <c r="K324" s="14"/>
      <c r="L324" s="14"/>
      <c r="M324" s="14"/>
      <c r="N324" s="14"/>
      <c r="O324" s="14"/>
    </row>
    <row r="325" spans="3:15" ht="13" x14ac:dyDescent="0.25">
      <c r="C325" s="50"/>
      <c r="G325" s="54"/>
      <c r="H325" s="54"/>
      <c r="I325" s="14"/>
      <c r="J325" s="14"/>
      <c r="K325" s="14"/>
      <c r="L325" s="14"/>
      <c r="M325" s="14"/>
      <c r="N325" s="14"/>
      <c r="O325" s="14"/>
    </row>
    <row r="326" spans="3:15" ht="13" x14ac:dyDescent="0.25">
      <c r="C326" s="50"/>
      <c r="G326" s="54"/>
      <c r="H326" s="54"/>
      <c r="I326" s="14"/>
      <c r="J326" s="14"/>
      <c r="K326" s="14"/>
      <c r="L326" s="14"/>
      <c r="M326" s="14"/>
      <c r="N326" s="14"/>
      <c r="O326" s="14"/>
    </row>
    <row r="327" spans="3:15" ht="13" x14ac:dyDescent="0.25">
      <c r="C327" s="50"/>
      <c r="G327" s="54"/>
      <c r="H327" s="54"/>
      <c r="I327" s="14"/>
      <c r="J327" s="14"/>
      <c r="K327" s="14"/>
      <c r="L327" s="14"/>
      <c r="M327" s="14"/>
      <c r="N327" s="14"/>
      <c r="O327" s="14"/>
    </row>
    <row r="328" spans="3:15" ht="13" x14ac:dyDescent="0.25">
      <c r="C328" s="50"/>
      <c r="G328" s="54"/>
      <c r="H328" s="54"/>
      <c r="I328" s="14"/>
      <c r="J328" s="14"/>
      <c r="K328" s="14"/>
      <c r="L328" s="14"/>
      <c r="M328" s="14"/>
      <c r="N328" s="14"/>
      <c r="O328" s="14"/>
    </row>
    <row r="329" spans="3:15" ht="13" x14ac:dyDescent="0.25">
      <c r="C329" s="50"/>
      <c r="G329" s="54"/>
      <c r="H329" s="54"/>
      <c r="I329" s="14"/>
      <c r="J329" s="14"/>
      <c r="K329" s="14"/>
      <c r="L329" s="14"/>
      <c r="M329" s="14"/>
      <c r="N329" s="14"/>
      <c r="O329" s="14"/>
    </row>
    <row r="330" spans="3:15" ht="13" x14ac:dyDescent="0.25">
      <c r="C330" s="50"/>
      <c r="G330" s="54"/>
      <c r="H330" s="54"/>
      <c r="I330" s="14"/>
      <c r="J330" s="14"/>
      <c r="K330" s="14"/>
      <c r="L330" s="14"/>
      <c r="M330" s="14"/>
      <c r="N330" s="14"/>
      <c r="O330" s="14"/>
    </row>
    <row r="331" spans="3:15" ht="13" x14ac:dyDescent="0.25">
      <c r="C331" s="50"/>
      <c r="G331" s="54"/>
      <c r="H331" s="54"/>
      <c r="I331" s="14"/>
      <c r="J331" s="14"/>
      <c r="K331" s="14"/>
      <c r="L331" s="14"/>
      <c r="M331" s="14"/>
      <c r="N331" s="14"/>
      <c r="O331" s="14"/>
    </row>
    <row r="332" spans="3:15" ht="13" x14ac:dyDescent="0.25">
      <c r="C332" s="50"/>
      <c r="G332" s="54"/>
      <c r="H332" s="54"/>
      <c r="I332" s="14"/>
      <c r="J332" s="14"/>
      <c r="K332" s="14"/>
      <c r="L332" s="14"/>
      <c r="M332" s="14"/>
      <c r="N332" s="14"/>
      <c r="O332" s="14"/>
    </row>
    <row r="333" spans="3:15" ht="13" x14ac:dyDescent="0.25">
      <c r="C333" s="50"/>
      <c r="G333" s="54"/>
      <c r="H333" s="54"/>
      <c r="I333" s="14"/>
      <c r="J333" s="14"/>
      <c r="K333" s="14"/>
      <c r="L333" s="14"/>
      <c r="M333" s="14"/>
      <c r="N333" s="14"/>
      <c r="O333" s="14"/>
    </row>
    <row r="334" spans="3:15" ht="13" x14ac:dyDescent="0.25">
      <c r="C334" s="50"/>
      <c r="G334" s="54"/>
      <c r="H334" s="54"/>
      <c r="I334" s="14"/>
      <c r="J334" s="14"/>
      <c r="K334" s="14"/>
      <c r="L334" s="14"/>
      <c r="M334" s="14"/>
      <c r="N334" s="14"/>
      <c r="O334" s="14"/>
    </row>
    <row r="335" spans="3:15" ht="13" x14ac:dyDescent="0.25">
      <c r="C335" s="50"/>
      <c r="G335" s="54"/>
      <c r="H335" s="54"/>
      <c r="I335" s="14"/>
      <c r="J335" s="14"/>
      <c r="K335" s="14"/>
      <c r="L335" s="14"/>
      <c r="M335" s="14"/>
      <c r="N335" s="14"/>
      <c r="O335" s="14"/>
    </row>
    <row r="336" spans="3:15" ht="13" x14ac:dyDescent="0.25">
      <c r="C336" s="50"/>
      <c r="G336" s="54"/>
      <c r="H336" s="54"/>
      <c r="I336" s="14"/>
      <c r="J336" s="14"/>
      <c r="K336" s="14"/>
      <c r="L336" s="14"/>
      <c r="M336" s="14"/>
      <c r="N336" s="14"/>
      <c r="O336" s="14"/>
    </row>
    <row r="337" spans="3:15" ht="13" x14ac:dyDescent="0.25">
      <c r="C337" s="50"/>
      <c r="G337" s="54"/>
      <c r="H337" s="54"/>
      <c r="I337" s="14"/>
      <c r="J337" s="14"/>
      <c r="K337" s="14"/>
      <c r="L337" s="14"/>
      <c r="M337" s="14"/>
      <c r="N337" s="14"/>
      <c r="O337" s="14"/>
    </row>
    <row r="338" spans="3:15" ht="13" x14ac:dyDescent="0.25">
      <c r="C338" s="50"/>
      <c r="G338" s="54"/>
      <c r="H338" s="54"/>
      <c r="I338" s="14"/>
      <c r="J338" s="14"/>
      <c r="K338" s="14"/>
      <c r="L338" s="14"/>
      <c r="M338" s="14"/>
      <c r="N338" s="14"/>
      <c r="O338" s="14"/>
    </row>
    <row r="339" spans="3:15" ht="13" x14ac:dyDescent="0.25">
      <c r="C339" s="50"/>
      <c r="G339" s="54"/>
      <c r="H339" s="54"/>
      <c r="I339" s="14"/>
      <c r="J339" s="14"/>
      <c r="K339" s="14"/>
      <c r="L339" s="14"/>
      <c r="M339" s="14"/>
      <c r="N339" s="14"/>
      <c r="O339" s="14"/>
    </row>
    <row r="340" spans="3:15" ht="13" x14ac:dyDescent="0.25">
      <c r="C340" s="50"/>
      <c r="G340" s="54"/>
      <c r="H340" s="54"/>
      <c r="I340" s="14"/>
      <c r="J340" s="14"/>
      <c r="K340" s="14"/>
      <c r="L340" s="14"/>
      <c r="M340" s="14"/>
      <c r="N340" s="14"/>
      <c r="O340" s="14"/>
    </row>
    <row r="341" spans="3:15" ht="13" x14ac:dyDescent="0.25">
      <c r="C341" s="50"/>
      <c r="G341" s="54"/>
      <c r="H341" s="54"/>
      <c r="I341" s="14"/>
      <c r="J341" s="14"/>
      <c r="K341" s="14"/>
      <c r="L341" s="14"/>
      <c r="M341" s="14"/>
      <c r="N341" s="14"/>
      <c r="O341" s="14"/>
    </row>
    <row r="342" spans="3:15" ht="13" x14ac:dyDescent="0.25">
      <c r="C342" s="50"/>
      <c r="G342" s="54"/>
      <c r="H342" s="54"/>
      <c r="I342" s="14"/>
      <c r="J342" s="14"/>
      <c r="K342" s="14"/>
      <c r="L342" s="14"/>
      <c r="M342" s="14"/>
      <c r="N342" s="14"/>
      <c r="O342" s="14"/>
    </row>
    <row r="343" spans="3:15" ht="13" x14ac:dyDescent="0.25">
      <c r="C343" s="50"/>
      <c r="G343" s="54"/>
      <c r="H343" s="54"/>
      <c r="I343" s="14"/>
      <c r="J343" s="14"/>
      <c r="K343" s="14"/>
      <c r="L343" s="14"/>
      <c r="M343" s="14"/>
      <c r="N343" s="14"/>
      <c r="O343" s="14"/>
    </row>
    <row r="344" spans="3:15" ht="13" x14ac:dyDescent="0.25">
      <c r="C344" s="50"/>
      <c r="G344" s="54"/>
      <c r="H344" s="54"/>
      <c r="I344" s="14"/>
      <c r="J344" s="14"/>
      <c r="K344" s="14"/>
      <c r="L344" s="14"/>
      <c r="M344" s="14"/>
      <c r="N344" s="14"/>
      <c r="O344" s="14"/>
    </row>
    <row r="345" spans="3:15" ht="13" x14ac:dyDescent="0.25">
      <c r="C345" s="50"/>
      <c r="G345" s="54"/>
      <c r="H345" s="54"/>
      <c r="I345" s="14"/>
      <c r="J345" s="14"/>
      <c r="K345" s="14"/>
      <c r="L345" s="14"/>
      <c r="M345" s="14"/>
      <c r="N345" s="14"/>
      <c r="O345" s="14"/>
    </row>
    <row r="346" spans="3:15" ht="13" x14ac:dyDescent="0.25">
      <c r="C346" s="50"/>
      <c r="G346" s="54"/>
      <c r="H346" s="54"/>
      <c r="I346" s="14"/>
      <c r="J346" s="14"/>
      <c r="K346" s="14"/>
      <c r="L346" s="14"/>
      <c r="M346" s="14"/>
      <c r="N346" s="14"/>
      <c r="O346" s="14"/>
    </row>
    <row r="347" spans="3:15" ht="13" x14ac:dyDescent="0.25">
      <c r="C347" s="50"/>
      <c r="G347" s="54"/>
      <c r="H347" s="54"/>
      <c r="I347" s="14"/>
      <c r="J347" s="14"/>
      <c r="K347" s="14"/>
      <c r="L347" s="14"/>
      <c r="M347" s="14"/>
      <c r="N347" s="14"/>
      <c r="O347" s="14"/>
    </row>
    <row r="348" spans="3:15" ht="13" x14ac:dyDescent="0.25">
      <c r="C348" s="50"/>
      <c r="G348" s="54"/>
      <c r="H348" s="54"/>
      <c r="I348" s="14"/>
      <c r="J348" s="14"/>
      <c r="K348" s="14"/>
      <c r="L348" s="14"/>
      <c r="M348" s="14"/>
      <c r="N348" s="14"/>
      <c r="O348" s="14"/>
    </row>
    <row r="349" spans="3:15" ht="13" x14ac:dyDescent="0.25">
      <c r="C349" s="50"/>
      <c r="G349" s="54"/>
      <c r="H349" s="54"/>
      <c r="I349" s="14"/>
      <c r="J349" s="14"/>
      <c r="K349" s="14"/>
      <c r="L349" s="14"/>
      <c r="M349" s="14"/>
      <c r="N349" s="14"/>
      <c r="O349" s="14"/>
    </row>
    <row r="350" spans="3:15" ht="13" x14ac:dyDescent="0.25">
      <c r="C350" s="50"/>
      <c r="G350" s="54"/>
      <c r="H350" s="54"/>
      <c r="I350" s="14"/>
      <c r="J350" s="14"/>
      <c r="K350" s="14"/>
      <c r="L350" s="14"/>
      <c r="M350" s="14"/>
      <c r="N350" s="14"/>
      <c r="O350" s="14"/>
    </row>
    <row r="351" spans="3:15" ht="13" x14ac:dyDescent="0.25">
      <c r="C351" s="50"/>
      <c r="G351" s="54"/>
      <c r="H351" s="54"/>
      <c r="I351" s="14"/>
      <c r="J351" s="14"/>
      <c r="K351" s="14"/>
      <c r="L351" s="14"/>
      <c r="M351" s="14"/>
      <c r="N351" s="14"/>
      <c r="O351" s="14"/>
    </row>
    <row r="352" spans="3:15" ht="13" x14ac:dyDescent="0.25">
      <c r="C352" s="50"/>
      <c r="G352" s="54"/>
      <c r="H352" s="54"/>
      <c r="I352" s="14"/>
      <c r="J352" s="14"/>
      <c r="K352" s="14"/>
      <c r="L352" s="14"/>
      <c r="M352" s="14"/>
      <c r="N352" s="14"/>
      <c r="O352" s="14"/>
    </row>
    <row r="353" spans="3:15" ht="13" x14ac:dyDescent="0.25">
      <c r="C353" s="50"/>
      <c r="G353" s="54"/>
      <c r="H353" s="54"/>
      <c r="I353" s="14"/>
      <c r="J353" s="14"/>
      <c r="K353" s="14"/>
      <c r="L353" s="14"/>
      <c r="M353" s="14"/>
      <c r="N353" s="14"/>
      <c r="O353" s="14"/>
    </row>
    <row r="354" spans="3:15" ht="13" x14ac:dyDescent="0.25">
      <c r="C354" s="50"/>
      <c r="G354" s="54"/>
      <c r="H354" s="54"/>
      <c r="I354" s="14"/>
      <c r="J354" s="14"/>
      <c r="K354" s="14"/>
      <c r="L354" s="14"/>
      <c r="M354" s="14"/>
      <c r="N354" s="14"/>
      <c r="O354" s="14"/>
    </row>
    <row r="355" spans="3:15" ht="13" x14ac:dyDescent="0.25">
      <c r="C355" s="50"/>
      <c r="G355" s="54"/>
      <c r="H355" s="54"/>
      <c r="I355" s="14"/>
      <c r="J355" s="14"/>
      <c r="K355" s="14"/>
      <c r="L355" s="14"/>
      <c r="M355" s="14"/>
      <c r="N355" s="14"/>
      <c r="O355" s="14"/>
    </row>
    <row r="356" spans="3:15" ht="13" x14ac:dyDescent="0.25">
      <c r="C356" s="50"/>
      <c r="G356" s="54"/>
      <c r="H356" s="54"/>
      <c r="I356" s="14"/>
      <c r="J356" s="14"/>
      <c r="K356" s="14"/>
      <c r="L356" s="14"/>
      <c r="M356" s="14"/>
      <c r="N356" s="14"/>
      <c r="O356" s="14"/>
    </row>
    <row r="357" spans="3:15" ht="13" x14ac:dyDescent="0.25">
      <c r="C357" s="50"/>
      <c r="G357" s="54"/>
      <c r="H357" s="54"/>
      <c r="I357" s="14"/>
      <c r="J357" s="14"/>
      <c r="K357" s="14"/>
      <c r="L357" s="14"/>
      <c r="M357" s="14"/>
      <c r="N357" s="14"/>
      <c r="O357" s="14"/>
    </row>
    <row r="358" spans="3:15" ht="13" x14ac:dyDescent="0.25">
      <c r="C358" s="50"/>
      <c r="G358" s="54"/>
      <c r="H358" s="54"/>
      <c r="I358" s="14"/>
      <c r="J358" s="14"/>
      <c r="K358" s="14"/>
      <c r="L358" s="14"/>
      <c r="M358" s="14"/>
      <c r="N358" s="14"/>
      <c r="O358" s="14"/>
    </row>
    <row r="359" spans="3:15" ht="13" x14ac:dyDescent="0.25">
      <c r="C359" s="50"/>
      <c r="G359" s="54"/>
      <c r="H359" s="54"/>
      <c r="I359" s="14"/>
      <c r="J359" s="14"/>
      <c r="K359" s="14"/>
      <c r="L359" s="14"/>
      <c r="M359" s="14"/>
      <c r="N359" s="14"/>
      <c r="O359" s="14"/>
    </row>
    <row r="360" spans="3:15" ht="13" x14ac:dyDescent="0.25">
      <c r="C360" s="50"/>
      <c r="G360" s="54"/>
      <c r="H360" s="54"/>
      <c r="I360" s="14"/>
      <c r="J360" s="14"/>
      <c r="K360" s="14"/>
      <c r="L360" s="14"/>
      <c r="M360" s="14"/>
      <c r="N360" s="14"/>
      <c r="O360" s="14"/>
    </row>
    <row r="361" spans="3:15" ht="13" x14ac:dyDescent="0.25">
      <c r="C361" s="50"/>
      <c r="G361" s="54"/>
      <c r="H361" s="54"/>
      <c r="I361" s="14"/>
      <c r="J361" s="14"/>
      <c r="K361" s="14"/>
      <c r="L361" s="14"/>
      <c r="M361" s="14"/>
      <c r="N361" s="14"/>
      <c r="O361" s="14"/>
    </row>
    <row r="362" spans="3:15" ht="13" x14ac:dyDescent="0.25">
      <c r="C362" s="50"/>
      <c r="G362" s="54"/>
      <c r="H362" s="54"/>
      <c r="I362" s="14"/>
      <c r="J362" s="14"/>
      <c r="K362" s="14"/>
      <c r="L362" s="14"/>
      <c r="M362" s="14"/>
      <c r="N362" s="14"/>
      <c r="O362" s="14"/>
    </row>
    <row r="363" spans="3:15" ht="13" x14ac:dyDescent="0.25">
      <c r="C363" s="50"/>
      <c r="G363" s="54"/>
      <c r="H363" s="54"/>
      <c r="I363" s="14"/>
      <c r="J363" s="14"/>
      <c r="K363" s="14"/>
      <c r="L363" s="14"/>
      <c r="M363" s="14"/>
      <c r="N363" s="14"/>
      <c r="O363" s="14"/>
    </row>
    <row r="364" spans="3:15" ht="13" x14ac:dyDescent="0.25">
      <c r="C364" s="50"/>
      <c r="G364" s="54"/>
      <c r="H364" s="54"/>
      <c r="I364" s="14"/>
      <c r="J364" s="14"/>
      <c r="K364" s="14"/>
      <c r="L364" s="14"/>
      <c r="M364" s="14"/>
      <c r="N364" s="14"/>
      <c r="O364" s="14"/>
    </row>
    <row r="365" spans="3:15" ht="13" x14ac:dyDescent="0.25">
      <c r="C365" s="50"/>
      <c r="G365" s="54"/>
      <c r="H365" s="54"/>
      <c r="I365" s="14"/>
      <c r="J365" s="14"/>
      <c r="K365" s="14"/>
      <c r="L365" s="14"/>
      <c r="M365" s="14"/>
      <c r="N365" s="14"/>
      <c r="O365" s="14"/>
    </row>
    <row r="366" spans="3:15" ht="13" x14ac:dyDescent="0.25">
      <c r="C366" s="50"/>
      <c r="G366" s="54"/>
      <c r="H366" s="54"/>
      <c r="I366" s="14"/>
      <c r="J366" s="14"/>
      <c r="K366" s="14"/>
      <c r="L366" s="14"/>
      <c r="M366" s="14"/>
      <c r="N366" s="14"/>
      <c r="O366" s="14"/>
    </row>
    <row r="367" spans="3:15" ht="13" x14ac:dyDescent="0.25">
      <c r="C367" s="50"/>
      <c r="G367" s="54"/>
      <c r="H367" s="54"/>
      <c r="I367" s="14"/>
      <c r="J367" s="14"/>
      <c r="K367" s="14"/>
      <c r="L367" s="14"/>
      <c r="M367" s="14"/>
      <c r="N367" s="14"/>
      <c r="O367" s="14"/>
    </row>
    <row r="368" spans="3:15" ht="13" x14ac:dyDescent="0.25">
      <c r="C368" s="50"/>
      <c r="G368" s="54"/>
      <c r="H368" s="54"/>
      <c r="I368" s="14"/>
      <c r="J368" s="14"/>
      <c r="K368" s="14"/>
      <c r="L368" s="14"/>
      <c r="M368" s="14"/>
      <c r="N368" s="14"/>
      <c r="O368" s="14"/>
    </row>
    <row r="369" spans="3:15" ht="13" x14ac:dyDescent="0.25">
      <c r="C369" s="50"/>
      <c r="G369" s="54"/>
      <c r="H369" s="54"/>
      <c r="I369" s="14"/>
      <c r="J369" s="14"/>
      <c r="K369" s="14"/>
      <c r="L369" s="14"/>
      <c r="M369" s="14"/>
      <c r="N369" s="14"/>
      <c r="O369" s="14"/>
    </row>
    <row r="370" spans="3:15" ht="13" x14ac:dyDescent="0.25">
      <c r="C370" s="50"/>
      <c r="G370" s="54"/>
      <c r="H370" s="54"/>
      <c r="I370" s="14"/>
      <c r="J370" s="14"/>
      <c r="K370" s="14"/>
      <c r="L370" s="14"/>
      <c r="M370" s="14"/>
      <c r="N370" s="14"/>
      <c r="O370" s="14"/>
    </row>
    <row r="371" spans="3:15" ht="13" x14ac:dyDescent="0.25">
      <c r="C371" s="50"/>
      <c r="G371" s="54"/>
      <c r="H371" s="54"/>
      <c r="I371" s="14"/>
      <c r="J371" s="14"/>
      <c r="K371" s="14"/>
      <c r="L371" s="14"/>
      <c r="M371" s="14"/>
      <c r="N371" s="14"/>
      <c r="O371" s="14"/>
    </row>
    <row r="372" spans="3:15" ht="13" x14ac:dyDescent="0.25">
      <c r="C372" s="50"/>
      <c r="G372" s="54"/>
      <c r="H372" s="54"/>
      <c r="I372" s="14"/>
      <c r="J372" s="14"/>
      <c r="K372" s="14"/>
      <c r="L372" s="14"/>
      <c r="M372" s="14"/>
      <c r="N372" s="14"/>
      <c r="O372" s="14"/>
    </row>
    <row r="373" spans="3:15" ht="13" x14ac:dyDescent="0.25">
      <c r="C373" s="50"/>
      <c r="G373" s="54"/>
      <c r="H373" s="54"/>
      <c r="I373" s="14"/>
      <c r="J373" s="14"/>
      <c r="K373" s="14"/>
      <c r="L373" s="14"/>
      <c r="M373" s="14"/>
      <c r="N373" s="14"/>
      <c r="O373" s="14"/>
    </row>
    <row r="374" spans="3:15" ht="13" x14ac:dyDescent="0.25">
      <c r="C374" s="50"/>
      <c r="G374" s="54"/>
      <c r="H374" s="54"/>
      <c r="I374" s="14"/>
      <c r="J374" s="14"/>
      <c r="K374" s="14"/>
      <c r="L374" s="14"/>
      <c r="M374" s="14"/>
      <c r="N374" s="14"/>
      <c r="O374" s="14"/>
    </row>
    <row r="375" spans="3:15" ht="13" x14ac:dyDescent="0.25">
      <c r="C375" s="50"/>
      <c r="G375" s="54"/>
      <c r="H375" s="54"/>
      <c r="I375" s="14"/>
      <c r="J375" s="14"/>
      <c r="K375" s="14"/>
      <c r="L375" s="14"/>
      <c r="M375" s="14"/>
      <c r="N375" s="14"/>
      <c r="O375" s="14"/>
    </row>
    <row r="376" spans="3:15" ht="13" x14ac:dyDescent="0.25">
      <c r="C376" s="50"/>
      <c r="G376" s="54"/>
      <c r="H376" s="54"/>
      <c r="I376" s="14"/>
      <c r="J376" s="14"/>
      <c r="K376" s="14"/>
      <c r="L376" s="14"/>
      <c r="M376" s="14"/>
      <c r="N376" s="14"/>
      <c r="O376" s="14"/>
    </row>
    <row r="377" spans="3:15" ht="13" x14ac:dyDescent="0.25">
      <c r="C377" s="50"/>
      <c r="G377" s="54"/>
      <c r="H377" s="54"/>
      <c r="I377" s="14"/>
      <c r="J377" s="14"/>
      <c r="K377" s="14"/>
      <c r="L377" s="14"/>
      <c r="M377" s="14"/>
      <c r="N377" s="14"/>
      <c r="O377" s="14"/>
    </row>
    <row r="378" spans="3:15" ht="13" x14ac:dyDescent="0.25">
      <c r="C378" s="50"/>
      <c r="G378" s="54"/>
      <c r="H378" s="54"/>
      <c r="I378" s="14"/>
      <c r="J378" s="14"/>
      <c r="K378" s="14"/>
      <c r="L378" s="14"/>
      <c r="M378" s="14"/>
      <c r="N378" s="14"/>
      <c r="O378" s="14"/>
    </row>
    <row r="379" spans="3:15" ht="13" x14ac:dyDescent="0.25">
      <c r="C379" s="50"/>
      <c r="G379" s="54"/>
      <c r="H379" s="54"/>
      <c r="I379" s="14"/>
      <c r="J379" s="14"/>
      <c r="K379" s="14"/>
      <c r="L379" s="14"/>
      <c r="M379" s="14"/>
      <c r="N379" s="14"/>
      <c r="O379" s="14"/>
    </row>
    <row r="380" spans="3:15" ht="13" x14ac:dyDescent="0.25">
      <c r="C380" s="50"/>
      <c r="G380" s="54"/>
      <c r="H380" s="54"/>
      <c r="I380" s="14"/>
      <c r="J380" s="14"/>
      <c r="K380" s="14"/>
      <c r="L380" s="14"/>
      <c r="M380" s="14"/>
      <c r="N380" s="14"/>
      <c r="O380" s="14"/>
    </row>
    <row r="381" spans="3:15" ht="13" x14ac:dyDescent="0.25">
      <c r="C381" s="50"/>
      <c r="G381" s="54"/>
      <c r="H381" s="54"/>
      <c r="I381" s="14"/>
      <c r="J381" s="14"/>
      <c r="K381" s="14"/>
      <c r="L381" s="14"/>
      <c r="M381" s="14"/>
      <c r="N381" s="14"/>
      <c r="O381" s="14"/>
    </row>
    <row r="382" spans="3:15" ht="13" x14ac:dyDescent="0.25">
      <c r="C382" s="50"/>
      <c r="G382" s="54"/>
      <c r="H382" s="54"/>
      <c r="I382" s="14"/>
      <c r="J382" s="14"/>
      <c r="K382" s="14"/>
      <c r="L382" s="14"/>
      <c r="M382" s="14"/>
      <c r="N382" s="14"/>
      <c r="O382" s="14"/>
    </row>
    <row r="383" spans="3:15" ht="13" x14ac:dyDescent="0.25">
      <c r="C383" s="50"/>
      <c r="G383" s="54"/>
      <c r="H383" s="54"/>
      <c r="I383" s="14"/>
      <c r="J383" s="14"/>
      <c r="K383" s="14"/>
      <c r="L383" s="14"/>
      <c r="M383" s="14"/>
      <c r="N383" s="14"/>
      <c r="O383" s="14"/>
    </row>
    <row r="384" spans="3:15" ht="13" x14ac:dyDescent="0.25">
      <c r="C384" s="50"/>
      <c r="G384" s="54"/>
      <c r="H384" s="54"/>
      <c r="I384" s="14"/>
      <c r="J384" s="14"/>
      <c r="K384" s="14"/>
      <c r="L384" s="14"/>
      <c r="M384" s="14"/>
      <c r="N384" s="14"/>
      <c r="O384" s="14"/>
    </row>
    <row r="385" spans="3:15" ht="13" x14ac:dyDescent="0.25">
      <c r="C385" s="50"/>
      <c r="G385" s="54"/>
      <c r="H385" s="54"/>
      <c r="I385" s="14"/>
      <c r="J385" s="14"/>
      <c r="K385" s="14"/>
      <c r="L385" s="14"/>
      <c r="M385" s="14"/>
      <c r="N385" s="14"/>
      <c r="O385" s="14"/>
    </row>
    <row r="386" spans="3:15" ht="13" x14ac:dyDescent="0.25">
      <c r="C386" s="50"/>
      <c r="G386" s="54"/>
      <c r="H386" s="54"/>
      <c r="I386" s="14"/>
      <c r="J386" s="14"/>
      <c r="K386" s="14"/>
      <c r="L386" s="14"/>
      <c r="M386" s="14"/>
      <c r="N386" s="14"/>
      <c r="O386" s="14"/>
    </row>
    <row r="387" spans="3:15" ht="13" x14ac:dyDescent="0.25">
      <c r="C387" s="50"/>
      <c r="G387" s="54"/>
      <c r="H387" s="54"/>
      <c r="I387" s="14"/>
      <c r="J387" s="14"/>
      <c r="K387" s="14"/>
      <c r="L387" s="14"/>
      <c r="M387" s="14"/>
      <c r="N387" s="14"/>
      <c r="O387" s="14"/>
    </row>
    <row r="388" spans="3:15" ht="13" x14ac:dyDescent="0.25">
      <c r="C388" s="50"/>
      <c r="G388" s="54"/>
      <c r="H388" s="54"/>
      <c r="I388" s="14"/>
      <c r="J388" s="14"/>
      <c r="K388" s="14"/>
      <c r="L388" s="14"/>
      <c r="M388" s="14"/>
      <c r="N388" s="14"/>
      <c r="O388" s="14"/>
    </row>
    <row r="389" spans="3:15" ht="13" x14ac:dyDescent="0.25">
      <c r="C389" s="50"/>
      <c r="G389" s="54"/>
      <c r="H389" s="54"/>
      <c r="I389" s="14"/>
      <c r="J389" s="14"/>
      <c r="K389" s="14"/>
      <c r="L389" s="14"/>
      <c r="M389" s="14"/>
      <c r="N389" s="14"/>
      <c r="O389" s="14"/>
    </row>
    <row r="390" spans="3:15" ht="13" x14ac:dyDescent="0.25">
      <c r="C390" s="50"/>
      <c r="G390" s="54"/>
      <c r="H390" s="54"/>
      <c r="I390" s="14"/>
      <c r="J390" s="14"/>
      <c r="K390" s="14"/>
      <c r="L390" s="14"/>
      <c r="M390" s="14"/>
      <c r="N390" s="14"/>
      <c r="O390" s="14"/>
    </row>
    <row r="391" spans="3:15" ht="13" x14ac:dyDescent="0.25">
      <c r="C391" s="50"/>
      <c r="G391" s="54"/>
      <c r="H391" s="54"/>
      <c r="I391" s="14"/>
      <c r="J391" s="14"/>
      <c r="K391" s="14"/>
      <c r="L391" s="14"/>
      <c r="M391" s="14"/>
      <c r="N391" s="14"/>
      <c r="O391" s="14"/>
    </row>
    <row r="392" spans="3:15" ht="13" x14ac:dyDescent="0.25">
      <c r="C392" s="50"/>
      <c r="G392" s="54"/>
      <c r="H392" s="54"/>
      <c r="I392" s="14"/>
      <c r="J392" s="14"/>
      <c r="K392" s="14"/>
      <c r="L392" s="14"/>
      <c r="M392" s="14"/>
      <c r="N392" s="14"/>
      <c r="O392" s="14"/>
    </row>
    <row r="393" spans="3:15" ht="13" x14ac:dyDescent="0.25">
      <c r="C393" s="50"/>
      <c r="G393" s="54"/>
      <c r="H393" s="54"/>
      <c r="I393" s="14"/>
      <c r="J393" s="14"/>
      <c r="K393" s="14"/>
      <c r="L393" s="14"/>
      <c r="M393" s="14"/>
      <c r="N393" s="14"/>
      <c r="O393" s="14"/>
    </row>
    <row r="394" spans="3:15" ht="13" x14ac:dyDescent="0.25">
      <c r="C394" s="50"/>
      <c r="G394" s="54"/>
      <c r="H394" s="54"/>
      <c r="I394" s="14"/>
      <c r="J394" s="14"/>
      <c r="K394" s="14"/>
      <c r="L394" s="14"/>
      <c r="M394" s="14"/>
      <c r="N394" s="14"/>
      <c r="O394" s="14"/>
    </row>
    <row r="395" spans="3:15" ht="13" x14ac:dyDescent="0.25">
      <c r="C395" s="50"/>
      <c r="G395" s="54"/>
      <c r="H395" s="54"/>
      <c r="I395" s="14"/>
      <c r="J395" s="14"/>
      <c r="K395" s="14"/>
      <c r="L395" s="14"/>
      <c r="M395" s="14"/>
      <c r="N395" s="14"/>
      <c r="O395" s="14"/>
    </row>
    <row r="396" spans="3:15" ht="13" x14ac:dyDescent="0.25">
      <c r="C396" s="50"/>
      <c r="G396" s="54"/>
      <c r="H396" s="54"/>
      <c r="I396" s="14"/>
      <c r="J396" s="14"/>
      <c r="K396" s="14"/>
      <c r="L396" s="14"/>
      <c r="M396" s="14"/>
      <c r="N396" s="14"/>
      <c r="O396" s="14"/>
    </row>
    <row r="397" spans="3:15" ht="13" x14ac:dyDescent="0.25">
      <c r="C397" s="50"/>
      <c r="G397" s="54"/>
      <c r="H397" s="54"/>
      <c r="I397" s="14"/>
      <c r="J397" s="14"/>
      <c r="K397" s="14"/>
      <c r="L397" s="14"/>
      <c r="M397" s="14"/>
      <c r="N397" s="14"/>
      <c r="O397" s="14"/>
    </row>
    <row r="398" spans="3:15" ht="13" x14ac:dyDescent="0.25">
      <c r="C398" s="50"/>
      <c r="G398" s="54"/>
      <c r="H398" s="54"/>
      <c r="I398" s="14"/>
      <c r="J398" s="14"/>
      <c r="K398" s="14"/>
      <c r="L398" s="14"/>
      <c r="M398" s="14"/>
      <c r="N398" s="14"/>
      <c r="O398" s="14"/>
    </row>
    <row r="399" spans="3:15" ht="13" x14ac:dyDescent="0.25">
      <c r="C399" s="50"/>
      <c r="G399" s="54"/>
      <c r="H399" s="54"/>
      <c r="I399" s="14"/>
      <c r="J399" s="14"/>
      <c r="K399" s="14"/>
      <c r="L399" s="14"/>
      <c r="M399" s="14"/>
      <c r="N399" s="14"/>
      <c r="O399" s="14"/>
    </row>
    <row r="400" spans="3:15" ht="13" x14ac:dyDescent="0.25">
      <c r="C400" s="50"/>
      <c r="G400" s="54"/>
      <c r="H400" s="54"/>
      <c r="I400" s="14"/>
      <c r="J400" s="14"/>
      <c r="K400" s="14"/>
      <c r="L400" s="14"/>
      <c r="M400" s="14"/>
      <c r="N400" s="14"/>
      <c r="O400" s="14"/>
    </row>
    <row r="401" spans="3:15" ht="13" x14ac:dyDescent="0.25">
      <c r="C401" s="50"/>
      <c r="G401" s="54"/>
      <c r="H401" s="54"/>
      <c r="I401" s="14"/>
      <c r="J401" s="14"/>
      <c r="K401" s="14"/>
      <c r="L401" s="14"/>
      <c r="M401" s="14"/>
      <c r="N401" s="14"/>
      <c r="O401" s="14"/>
    </row>
    <row r="402" spans="3:15" ht="13" x14ac:dyDescent="0.25">
      <c r="C402" s="50"/>
      <c r="G402" s="54"/>
      <c r="H402" s="54"/>
      <c r="I402" s="14"/>
      <c r="J402" s="14"/>
      <c r="K402" s="14"/>
      <c r="L402" s="14"/>
      <c r="M402" s="14"/>
      <c r="N402" s="14"/>
      <c r="O402" s="14"/>
    </row>
    <row r="403" spans="3:15" ht="13" x14ac:dyDescent="0.25">
      <c r="C403" s="50"/>
      <c r="G403" s="54"/>
      <c r="H403" s="54"/>
      <c r="I403" s="14"/>
      <c r="J403" s="14"/>
      <c r="K403" s="14"/>
      <c r="L403" s="14"/>
      <c r="M403" s="14"/>
      <c r="N403" s="14"/>
      <c r="O403" s="14"/>
    </row>
    <row r="404" spans="3:15" ht="13" x14ac:dyDescent="0.25">
      <c r="C404" s="50"/>
      <c r="G404" s="54"/>
      <c r="H404" s="54"/>
      <c r="I404" s="14"/>
      <c r="J404" s="14"/>
      <c r="K404" s="14"/>
      <c r="L404" s="14"/>
      <c r="M404" s="14"/>
      <c r="N404" s="14"/>
      <c r="O404" s="14"/>
    </row>
    <row r="405" spans="3:15" ht="13" x14ac:dyDescent="0.25">
      <c r="C405" s="50"/>
      <c r="G405" s="54"/>
      <c r="H405" s="54"/>
      <c r="I405" s="14"/>
      <c r="J405" s="14"/>
      <c r="K405" s="14"/>
      <c r="L405" s="14"/>
      <c r="M405" s="14"/>
      <c r="N405" s="14"/>
      <c r="O405" s="14"/>
    </row>
    <row r="406" spans="3:15" ht="13" x14ac:dyDescent="0.25">
      <c r="C406" s="50"/>
      <c r="G406" s="54"/>
      <c r="H406" s="54"/>
      <c r="I406" s="14"/>
      <c r="J406" s="14"/>
      <c r="K406" s="14"/>
      <c r="L406" s="14"/>
      <c r="M406" s="14"/>
      <c r="N406" s="14"/>
      <c r="O406" s="14"/>
    </row>
    <row r="407" spans="3:15" ht="13" x14ac:dyDescent="0.25">
      <c r="C407" s="50"/>
      <c r="G407" s="54"/>
      <c r="H407" s="54"/>
      <c r="I407" s="14"/>
      <c r="J407" s="14"/>
      <c r="K407" s="14"/>
      <c r="L407" s="14"/>
      <c r="M407" s="14"/>
      <c r="N407" s="14"/>
      <c r="O407" s="14"/>
    </row>
    <row r="408" spans="3:15" ht="13" x14ac:dyDescent="0.25">
      <c r="C408" s="50"/>
      <c r="G408" s="54"/>
      <c r="H408" s="54"/>
      <c r="I408" s="14"/>
      <c r="J408" s="14"/>
      <c r="K408" s="14"/>
      <c r="L408" s="14"/>
      <c r="M408" s="14"/>
      <c r="N408" s="14"/>
      <c r="O408" s="14"/>
    </row>
    <row r="409" spans="3:15" ht="13" x14ac:dyDescent="0.25">
      <c r="C409" s="50"/>
      <c r="G409" s="54"/>
      <c r="H409" s="54"/>
      <c r="I409" s="14"/>
      <c r="J409" s="14"/>
      <c r="K409" s="14"/>
      <c r="L409" s="14"/>
      <c r="M409" s="14"/>
      <c r="N409" s="14"/>
      <c r="O409" s="14"/>
    </row>
    <row r="410" spans="3:15" ht="13" x14ac:dyDescent="0.25">
      <c r="C410" s="50"/>
      <c r="G410" s="54"/>
      <c r="H410" s="54"/>
      <c r="I410" s="14"/>
      <c r="J410" s="14"/>
      <c r="K410" s="14"/>
      <c r="L410" s="14"/>
      <c r="M410" s="14"/>
      <c r="N410" s="14"/>
      <c r="O410" s="14"/>
    </row>
    <row r="411" spans="3:15" ht="13" x14ac:dyDescent="0.25">
      <c r="C411" s="50"/>
      <c r="G411" s="54"/>
      <c r="H411" s="54"/>
      <c r="I411" s="14"/>
      <c r="J411" s="14"/>
      <c r="K411" s="14"/>
      <c r="L411" s="14"/>
      <c r="M411" s="14"/>
      <c r="N411" s="14"/>
      <c r="O411" s="14"/>
    </row>
    <row r="412" spans="3:15" ht="13" x14ac:dyDescent="0.25">
      <c r="C412" s="50"/>
      <c r="G412" s="54"/>
      <c r="H412" s="54"/>
      <c r="I412" s="14"/>
      <c r="J412" s="14"/>
      <c r="K412" s="14"/>
      <c r="L412" s="14"/>
      <c r="M412" s="14"/>
      <c r="N412" s="14"/>
      <c r="O412" s="14"/>
    </row>
    <row r="413" spans="3:15" ht="13" x14ac:dyDescent="0.25">
      <c r="C413" s="50"/>
      <c r="G413" s="54"/>
      <c r="H413" s="54"/>
      <c r="I413" s="14"/>
      <c r="J413" s="14"/>
      <c r="K413" s="14"/>
      <c r="L413" s="14"/>
      <c r="M413" s="14"/>
      <c r="N413" s="14"/>
      <c r="O413" s="14"/>
    </row>
    <row r="414" spans="3:15" ht="13" x14ac:dyDescent="0.25">
      <c r="C414" s="50"/>
      <c r="G414" s="54"/>
      <c r="H414" s="54"/>
      <c r="I414" s="14"/>
      <c r="J414" s="14"/>
      <c r="K414" s="14"/>
      <c r="L414" s="14"/>
      <c r="M414" s="14"/>
      <c r="N414" s="14"/>
      <c r="O414" s="14"/>
    </row>
    <row r="415" spans="3:15" ht="13" x14ac:dyDescent="0.25">
      <c r="C415" s="50"/>
      <c r="G415" s="54"/>
      <c r="H415" s="54"/>
      <c r="I415" s="14"/>
      <c r="J415" s="14"/>
      <c r="K415" s="14"/>
      <c r="L415" s="14"/>
      <c r="M415" s="14"/>
      <c r="N415" s="14"/>
      <c r="O415" s="14"/>
    </row>
    <row r="416" spans="3:15" ht="13" x14ac:dyDescent="0.25">
      <c r="C416" s="50"/>
      <c r="G416" s="54"/>
      <c r="H416" s="54"/>
      <c r="I416" s="14"/>
      <c r="J416" s="14"/>
      <c r="K416" s="14"/>
      <c r="L416" s="14"/>
      <c r="M416" s="14"/>
      <c r="N416" s="14"/>
      <c r="O416" s="14"/>
    </row>
    <row r="417" spans="3:15" ht="13" x14ac:dyDescent="0.25">
      <c r="C417" s="50"/>
      <c r="G417" s="54"/>
      <c r="H417" s="54"/>
      <c r="I417" s="14"/>
      <c r="J417" s="14"/>
      <c r="K417" s="14"/>
      <c r="L417" s="14"/>
      <c r="M417" s="14"/>
      <c r="N417" s="14"/>
      <c r="O417" s="14"/>
    </row>
    <row r="418" spans="3:15" ht="13" x14ac:dyDescent="0.25">
      <c r="C418" s="50"/>
      <c r="G418" s="54"/>
      <c r="H418" s="54"/>
      <c r="I418" s="14"/>
      <c r="J418" s="14"/>
      <c r="K418" s="14"/>
      <c r="L418" s="14"/>
      <c r="M418" s="14"/>
      <c r="N418" s="14"/>
      <c r="O418" s="14"/>
    </row>
    <row r="419" spans="3:15" ht="13" x14ac:dyDescent="0.25">
      <c r="C419" s="50"/>
      <c r="G419" s="54"/>
      <c r="H419" s="54"/>
      <c r="I419" s="14"/>
      <c r="J419" s="14"/>
      <c r="K419" s="14"/>
      <c r="L419" s="14"/>
      <c r="M419" s="14"/>
      <c r="N419" s="14"/>
      <c r="O419" s="14"/>
    </row>
    <row r="420" spans="3:15" ht="13" x14ac:dyDescent="0.25">
      <c r="C420" s="50"/>
      <c r="G420" s="54"/>
      <c r="H420" s="54"/>
      <c r="I420" s="14"/>
      <c r="J420" s="14"/>
      <c r="K420" s="14"/>
      <c r="L420" s="14"/>
      <c r="M420" s="14"/>
      <c r="N420" s="14"/>
      <c r="O420" s="14"/>
    </row>
    <row r="421" spans="3:15" ht="13" x14ac:dyDescent="0.25">
      <c r="C421" s="50"/>
      <c r="G421" s="54"/>
      <c r="H421" s="54"/>
      <c r="I421" s="14"/>
      <c r="J421" s="14"/>
      <c r="K421" s="14"/>
      <c r="L421" s="14"/>
      <c r="M421" s="14"/>
      <c r="N421" s="14"/>
      <c r="O421" s="14"/>
    </row>
    <row r="422" spans="3:15" ht="13" x14ac:dyDescent="0.25">
      <c r="C422" s="50"/>
      <c r="G422" s="54"/>
      <c r="H422" s="54"/>
      <c r="I422" s="14"/>
      <c r="J422" s="14"/>
      <c r="K422" s="14"/>
      <c r="L422" s="14"/>
      <c r="M422" s="14"/>
      <c r="N422" s="14"/>
      <c r="O422" s="14"/>
    </row>
    <row r="423" spans="3:15" ht="13" x14ac:dyDescent="0.25">
      <c r="C423" s="50"/>
      <c r="G423" s="54"/>
      <c r="H423" s="54"/>
      <c r="I423" s="14"/>
      <c r="J423" s="14"/>
      <c r="K423" s="14"/>
      <c r="L423" s="14"/>
      <c r="M423" s="14"/>
      <c r="N423" s="14"/>
      <c r="O423" s="14"/>
    </row>
    <row r="424" spans="3:15" ht="13" x14ac:dyDescent="0.25">
      <c r="C424" s="50"/>
      <c r="G424" s="54"/>
      <c r="H424" s="54"/>
      <c r="I424" s="14"/>
      <c r="J424" s="14"/>
      <c r="K424" s="14"/>
      <c r="L424" s="14"/>
      <c r="M424" s="14"/>
      <c r="N424" s="14"/>
      <c r="O424" s="14"/>
    </row>
    <row r="425" spans="3:15" ht="13" x14ac:dyDescent="0.25">
      <c r="C425" s="50"/>
      <c r="G425" s="54"/>
      <c r="H425" s="54"/>
      <c r="I425" s="14"/>
      <c r="J425" s="14"/>
      <c r="K425" s="14"/>
      <c r="L425" s="14"/>
      <c r="M425" s="14"/>
      <c r="N425" s="14"/>
      <c r="O425" s="14"/>
    </row>
    <row r="426" spans="3:15" ht="13" x14ac:dyDescent="0.25">
      <c r="C426" s="50"/>
      <c r="G426" s="54"/>
      <c r="H426" s="54"/>
      <c r="I426" s="14"/>
      <c r="J426" s="14"/>
      <c r="K426" s="14"/>
      <c r="L426" s="14"/>
      <c r="M426" s="14"/>
      <c r="N426" s="14"/>
      <c r="O426" s="14"/>
    </row>
    <row r="427" spans="3:15" ht="13" x14ac:dyDescent="0.25">
      <c r="C427" s="50"/>
      <c r="G427" s="54"/>
      <c r="H427" s="54"/>
      <c r="I427" s="14"/>
      <c r="J427" s="14"/>
      <c r="K427" s="14"/>
      <c r="L427" s="14"/>
      <c r="M427" s="14"/>
      <c r="N427" s="14"/>
      <c r="O427" s="14"/>
    </row>
    <row r="428" spans="3:15" ht="13" x14ac:dyDescent="0.25">
      <c r="C428" s="50"/>
      <c r="G428" s="54"/>
      <c r="H428" s="54"/>
      <c r="I428" s="14"/>
      <c r="J428" s="14"/>
      <c r="K428" s="14"/>
      <c r="L428" s="14"/>
      <c r="M428" s="14"/>
      <c r="N428" s="14"/>
      <c r="O428" s="14"/>
    </row>
    <row r="429" spans="3:15" ht="13" x14ac:dyDescent="0.25">
      <c r="C429" s="50"/>
      <c r="G429" s="54"/>
      <c r="H429" s="54"/>
      <c r="I429" s="14"/>
      <c r="J429" s="14"/>
      <c r="K429" s="14"/>
      <c r="L429" s="14"/>
      <c r="M429" s="14"/>
      <c r="N429" s="14"/>
      <c r="O429" s="14"/>
    </row>
    <row r="430" spans="3:15" ht="13" x14ac:dyDescent="0.25">
      <c r="C430" s="50"/>
      <c r="G430" s="54"/>
      <c r="H430" s="54"/>
      <c r="I430" s="14"/>
      <c r="J430" s="14"/>
      <c r="K430" s="14"/>
      <c r="L430" s="14"/>
      <c r="M430" s="14"/>
      <c r="N430" s="14"/>
      <c r="O430" s="14"/>
    </row>
    <row r="431" spans="3:15" ht="13" x14ac:dyDescent="0.25">
      <c r="C431" s="50"/>
      <c r="G431" s="54"/>
      <c r="H431" s="54"/>
      <c r="I431" s="14"/>
      <c r="J431" s="14"/>
      <c r="K431" s="14"/>
      <c r="L431" s="14"/>
      <c r="M431" s="14"/>
      <c r="N431" s="14"/>
      <c r="O431" s="14"/>
    </row>
    <row r="432" spans="3:15" ht="13" x14ac:dyDescent="0.25">
      <c r="C432" s="50"/>
      <c r="G432" s="54"/>
      <c r="H432" s="54"/>
      <c r="I432" s="14"/>
      <c r="J432" s="14"/>
      <c r="K432" s="14"/>
      <c r="L432" s="14"/>
      <c r="M432" s="14"/>
      <c r="N432" s="14"/>
      <c r="O432" s="14"/>
    </row>
    <row r="433" spans="3:15" ht="13" x14ac:dyDescent="0.25">
      <c r="C433" s="50"/>
      <c r="G433" s="54"/>
      <c r="H433" s="54"/>
      <c r="I433" s="14"/>
      <c r="J433" s="14"/>
      <c r="K433" s="14"/>
      <c r="L433" s="14"/>
      <c r="M433" s="14"/>
      <c r="N433" s="14"/>
      <c r="O433" s="14"/>
    </row>
    <row r="434" spans="3:15" ht="13" x14ac:dyDescent="0.25">
      <c r="C434" s="50"/>
      <c r="G434" s="54"/>
      <c r="H434" s="54"/>
      <c r="I434" s="14"/>
      <c r="J434" s="14"/>
      <c r="K434" s="14"/>
      <c r="L434" s="14"/>
      <c r="M434" s="14"/>
      <c r="N434" s="14"/>
      <c r="O434" s="14"/>
    </row>
    <row r="435" spans="3:15" ht="13" x14ac:dyDescent="0.25">
      <c r="C435" s="50"/>
      <c r="G435" s="54"/>
      <c r="H435" s="54"/>
      <c r="I435" s="14"/>
      <c r="J435" s="14"/>
      <c r="K435" s="14"/>
      <c r="L435" s="14"/>
      <c r="M435" s="14"/>
      <c r="N435" s="14"/>
      <c r="O435" s="14"/>
    </row>
    <row r="436" spans="3:15" ht="13" x14ac:dyDescent="0.25">
      <c r="C436" s="50"/>
      <c r="G436" s="54"/>
      <c r="H436" s="54"/>
      <c r="I436" s="14"/>
      <c r="J436" s="14"/>
      <c r="K436" s="14"/>
      <c r="L436" s="14"/>
      <c r="M436" s="14"/>
      <c r="N436" s="14"/>
      <c r="O436" s="14"/>
    </row>
    <row r="437" spans="3:15" ht="13" x14ac:dyDescent="0.25">
      <c r="C437" s="50"/>
      <c r="G437" s="54"/>
      <c r="H437" s="54"/>
      <c r="I437" s="14"/>
      <c r="J437" s="14"/>
      <c r="K437" s="14"/>
      <c r="L437" s="14"/>
      <c r="M437" s="14"/>
      <c r="N437" s="14"/>
      <c r="O437" s="14"/>
    </row>
    <row r="438" spans="3:15" ht="13" x14ac:dyDescent="0.25">
      <c r="C438" s="50"/>
      <c r="G438" s="54"/>
      <c r="H438" s="54"/>
      <c r="I438" s="14"/>
      <c r="J438" s="14"/>
      <c r="K438" s="14"/>
      <c r="L438" s="14"/>
      <c r="M438" s="14"/>
      <c r="N438" s="14"/>
      <c r="O438" s="14"/>
    </row>
    <row r="439" spans="3:15" ht="13" x14ac:dyDescent="0.25">
      <c r="C439" s="50"/>
      <c r="G439" s="54"/>
      <c r="H439" s="54"/>
      <c r="I439" s="14"/>
      <c r="J439" s="14"/>
      <c r="K439" s="14"/>
      <c r="L439" s="14"/>
      <c r="M439" s="14"/>
      <c r="N439" s="14"/>
      <c r="O439" s="14"/>
    </row>
    <row r="440" spans="3:15" ht="13" x14ac:dyDescent="0.25">
      <c r="C440" s="50"/>
      <c r="G440" s="54"/>
      <c r="H440" s="54"/>
      <c r="I440" s="14"/>
      <c r="J440" s="14"/>
      <c r="K440" s="14"/>
      <c r="L440" s="14"/>
      <c r="M440" s="14"/>
      <c r="N440" s="14"/>
      <c r="O440" s="14"/>
    </row>
    <row r="441" spans="3:15" ht="13" x14ac:dyDescent="0.25">
      <c r="C441" s="50"/>
      <c r="G441" s="54"/>
      <c r="H441" s="54"/>
      <c r="I441" s="14"/>
      <c r="J441" s="14"/>
      <c r="K441" s="14"/>
      <c r="L441" s="14"/>
      <c r="M441" s="14"/>
      <c r="N441" s="14"/>
      <c r="O441" s="14"/>
    </row>
    <row r="442" spans="3:15" ht="13" x14ac:dyDescent="0.25">
      <c r="C442" s="50"/>
      <c r="G442" s="54"/>
      <c r="H442" s="54"/>
      <c r="I442" s="14"/>
      <c r="J442" s="14"/>
      <c r="K442" s="14"/>
      <c r="L442" s="14"/>
      <c r="M442" s="14"/>
      <c r="N442" s="14"/>
      <c r="O442" s="14"/>
    </row>
    <row r="443" spans="3:15" ht="13" x14ac:dyDescent="0.25">
      <c r="C443" s="50"/>
      <c r="G443" s="54"/>
      <c r="H443" s="54"/>
      <c r="I443" s="14"/>
      <c r="J443" s="14"/>
      <c r="K443" s="14"/>
      <c r="L443" s="14"/>
      <c r="M443" s="14"/>
      <c r="N443" s="14"/>
      <c r="O443" s="14"/>
    </row>
    <row r="444" spans="3:15" ht="13" x14ac:dyDescent="0.25">
      <c r="C444" s="50"/>
      <c r="G444" s="54"/>
      <c r="H444" s="54"/>
      <c r="I444" s="14"/>
      <c r="J444" s="14"/>
      <c r="K444" s="14"/>
      <c r="L444" s="14"/>
      <c r="M444" s="14"/>
      <c r="N444" s="14"/>
      <c r="O444" s="14"/>
    </row>
    <row r="445" spans="3:15" ht="13" x14ac:dyDescent="0.25">
      <c r="C445" s="50"/>
      <c r="G445" s="54"/>
      <c r="H445" s="54"/>
      <c r="I445" s="14"/>
      <c r="J445" s="14"/>
      <c r="K445" s="14"/>
      <c r="L445" s="14"/>
      <c r="M445" s="14"/>
      <c r="N445" s="14"/>
      <c r="O445" s="14"/>
    </row>
    <row r="446" spans="3:15" ht="13" x14ac:dyDescent="0.25">
      <c r="C446" s="50"/>
      <c r="G446" s="54"/>
      <c r="H446" s="54"/>
      <c r="I446" s="14"/>
      <c r="J446" s="14"/>
      <c r="K446" s="14"/>
      <c r="L446" s="14"/>
      <c r="M446" s="14"/>
      <c r="N446" s="14"/>
      <c r="O446" s="14"/>
    </row>
    <row r="447" spans="3:15" ht="13" x14ac:dyDescent="0.25">
      <c r="C447" s="50"/>
      <c r="G447" s="54"/>
      <c r="H447" s="54"/>
      <c r="I447" s="14"/>
      <c r="J447" s="14"/>
      <c r="K447" s="14"/>
      <c r="L447" s="14"/>
      <c r="M447" s="14"/>
      <c r="N447" s="14"/>
      <c r="O447" s="14"/>
    </row>
    <row r="448" spans="3:15" ht="13" x14ac:dyDescent="0.25">
      <c r="C448" s="50"/>
      <c r="G448" s="54"/>
      <c r="H448" s="54"/>
      <c r="I448" s="14"/>
      <c r="J448" s="14"/>
      <c r="K448" s="14"/>
      <c r="L448" s="14"/>
      <c r="M448" s="14"/>
      <c r="N448" s="14"/>
      <c r="O448" s="14"/>
    </row>
    <row r="449" spans="3:15" ht="13" x14ac:dyDescent="0.25">
      <c r="C449" s="50"/>
      <c r="G449" s="54"/>
      <c r="H449" s="54"/>
      <c r="I449" s="14"/>
      <c r="J449" s="14"/>
      <c r="K449" s="14"/>
      <c r="L449" s="14"/>
      <c r="M449" s="14"/>
      <c r="N449" s="14"/>
      <c r="O449" s="14"/>
    </row>
    <row r="450" spans="3:15" ht="13" x14ac:dyDescent="0.25">
      <c r="C450" s="50"/>
      <c r="G450" s="54"/>
      <c r="H450" s="54"/>
      <c r="I450" s="14"/>
      <c r="J450" s="14"/>
      <c r="K450" s="14"/>
      <c r="L450" s="14"/>
      <c r="M450" s="14"/>
      <c r="N450" s="14"/>
      <c r="O450" s="14"/>
    </row>
    <row r="451" spans="3:15" ht="13" x14ac:dyDescent="0.25">
      <c r="C451" s="50"/>
      <c r="G451" s="54"/>
      <c r="H451" s="54"/>
      <c r="I451" s="14"/>
      <c r="J451" s="14"/>
      <c r="K451" s="14"/>
      <c r="L451" s="14"/>
      <c r="M451" s="14"/>
      <c r="N451" s="14"/>
      <c r="O451" s="14"/>
    </row>
    <row r="452" spans="3:15" ht="13" x14ac:dyDescent="0.25">
      <c r="C452" s="50"/>
      <c r="G452" s="54"/>
      <c r="H452" s="54"/>
      <c r="I452" s="14"/>
      <c r="J452" s="14"/>
      <c r="K452" s="14"/>
      <c r="L452" s="14"/>
      <c r="M452" s="14"/>
      <c r="N452" s="14"/>
      <c r="O452" s="14"/>
    </row>
    <row r="453" spans="3:15" ht="13" x14ac:dyDescent="0.25">
      <c r="C453" s="50"/>
      <c r="G453" s="54"/>
      <c r="H453" s="54"/>
      <c r="I453" s="14"/>
      <c r="J453" s="14"/>
      <c r="K453" s="14"/>
      <c r="L453" s="14"/>
      <c r="M453" s="14"/>
      <c r="N453" s="14"/>
      <c r="O453" s="14"/>
    </row>
    <row r="454" spans="3:15" ht="13" x14ac:dyDescent="0.25">
      <c r="C454" s="50"/>
      <c r="G454" s="54"/>
      <c r="H454" s="54"/>
      <c r="I454" s="14"/>
      <c r="J454" s="14"/>
      <c r="K454" s="14"/>
      <c r="L454" s="14"/>
      <c r="M454" s="14"/>
      <c r="N454" s="14"/>
      <c r="O454" s="14"/>
    </row>
    <row r="455" spans="3:15" ht="13" x14ac:dyDescent="0.25">
      <c r="C455" s="50"/>
      <c r="G455" s="54"/>
      <c r="H455" s="54"/>
      <c r="I455" s="14"/>
      <c r="J455" s="14"/>
      <c r="K455" s="14"/>
      <c r="L455" s="14"/>
      <c r="M455" s="14"/>
      <c r="N455" s="14"/>
      <c r="O455" s="14"/>
    </row>
    <row r="456" spans="3:15" ht="13" x14ac:dyDescent="0.25">
      <c r="C456" s="50"/>
      <c r="G456" s="54"/>
      <c r="H456" s="54"/>
      <c r="I456" s="14"/>
      <c r="J456" s="14"/>
      <c r="K456" s="14"/>
      <c r="L456" s="14"/>
      <c r="M456" s="14"/>
      <c r="N456" s="14"/>
      <c r="O456" s="14"/>
    </row>
    <row r="457" spans="3:15" ht="13" x14ac:dyDescent="0.25">
      <c r="C457" s="50"/>
      <c r="G457" s="54"/>
      <c r="H457" s="54"/>
      <c r="I457" s="14"/>
      <c r="J457" s="14"/>
      <c r="K457" s="14"/>
      <c r="L457" s="14"/>
      <c r="M457" s="14"/>
      <c r="N457" s="14"/>
      <c r="O457" s="14"/>
    </row>
    <row r="458" spans="3:15" ht="13" x14ac:dyDescent="0.25">
      <c r="C458" s="50"/>
      <c r="G458" s="54"/>
      <c r="H458" s="54"/>
      <c r="I458" s="14"/>
      <c r="J458" s="14"/>
      <c r="K458" s="14"/>
      <c r="L458" s="14"/>
      <c r="M458" s="14"/>
      <c r="N458" s="14"/>
      <c r="O458" s="14"/>
    </row>
    <row r="459" spans="3:15" ht="13" x14ac:dyDescent="0.25">
      <c r="C459" s="50"/>
      <c r="G459" s="54"/>
      <c r="H459" s="54"/>
      <c r="I459" s="14"/>
      <c r="J459" s="14"/>
      <c r="K459" s="14"/>
      <c r="L459" s="14"/>
      <c r="M459" s="14"/>
      <c r="N459" s="14"/>
      <c r="O459" s="14"/>
    </row>
    <row r="460" spans="3:15" ht="13" x14ac:dyDescent="0.25">
      <c r="C460" s="50"/>
      <c r="G460" s="54"/>
      <c r="H460" s="54"/>
      <c r="I460" s="14"/>
      <c r="J460" s="14"/>
      <c r="K460" s="14"/>
      <c r="L460" s="14"/>
      <c r="M460" s="14"/>
      <c r="N460" s="14"/>
      <c r="O460" s="14"/>
    </row>
    <row r="461" spans="3:15" ht="13" x14ac:dyDescent="0.25">
      <c r="C461" s="50"/>
      <c r="G461" s="54"/>
      <c r="H461" s="54"/>
      <c r="I461" s="14"/>
      <c r="J461" s="14"/>
      <c r="K461" s="14"/>
      <c r="L461" s="14"/>
      <c r="M461" s="14"/>
      <c r="N461" s="14"/>
      <c r="O461" s="14"/>
    </row>
    <row r="462" spans="3:15" ht="13" x14ac:dyDescent="0.25">
      <c r="C462" s="50"/>
      <c r="G462" s="54"/>
      <c r="H462" s="54"/>
      <c r="I462" s="14"/>
      <c r="J462" s="14"/>
      <c r="K462" s="14"/>
      <c r="L462" s="14"/>
      <c r="M462" s="14"/>
      <c r="N462" s="14"/>
      <c r="O462" s="14"/>
    </row>
    <row r="463" spans="3:15" ht="13" x14ac:dyDescent="0.25">
      <c r="C463" s="50"/>
      <c r="G463" s="54"/>
      <c r="H463" s="54"/>
      <c r="I463" s="14"/>
      <c r="J463" s="14"/>
      <c r="K463" s="14"/>
      <c r="L463" s="14"/>
      <c r="M463" s="14"/>
      <c r="N463" s="14"/>
      <c r="O463" s="14"/>
    </row>
    <row r="464" spans="3:15" ht="13" x14ac:dyDescent="0.25">
      <c r="C464" s="50"/>
      <c r="G464" s="54"/>
      <c r="H464" s="54"/>
      <c r="I464" s="14"/>
      <c r="J464" s="14"/>
      <c r="K464" s="14"/>
      <c r="L464" s="14"/>
      <c r="M464" s="14"/>
      <c r="N464" s="14"/>
      <c r="O464" s="14"/>
    </row>
    <row r="465" spans="3:15" ht="13" x14ac:dyDescent="0.25">
      <c r="C465" s="50"/>
      <c r="G465" s="54"/>
      <c r="H465" s="54"/>
      <c r="I465" s="14"/>
      <c r="J465" s="14"/>
      <c r="K465" s="14"/>
      <c r="L465" s="14"/>
      <c r="M465" s="14"/>
      <c r="N465" s="14"/>
      <c r="O465" s="14"/>
    </row>
    <row r="466" spans="3:15" ht="13" x14ac:dyDescent="0.25">
      <c r="C466" s="50"/>
      <c r="G466" s="54"/>
      <c r="H466" s="54"/>
      <c r="I466" s="14"/>
      <c r="J466" s="14"/>
      <c r="K466" s="14"/>
      <c r="L466" s="14"/>
      <c r="M466" s="14"/>
      <c r="N466" s="14"/>
      <c r="O466" s="14"/>
    </row>
    <row r="467" spans="3:15" ht="13" x14ac:dyDescent="0.25">
      <c r="C467" s="50"/>
      <c r="G467" s="54"/>
      <c r="H467" s="54"/>
      <c r="I467" s="14"/>
      <c r="J467" s="14"/>
      <c r="K467" s="14"/>
      <c r="L467" s="14"/>
      <c r="M467" s="14"/>
      <c r="N467" s="14"/>
      <c r="O467" s="14"/>
    </row>
    <row r="468" spans="3:15" ht="13" x14ac:dyDescent="0.25">
      <c r="C468" s="50"/>
      <c r="G468" s="54"/>
      <c r="H468" s="54"/>
      <c r="I468" s="14"/>
      <c r="J468" s="14"/>
      <c r="K468" s="14"/>
      <c r="L468" s="14"/>
      <c r="M468" s="14"/>
      <c r="N468" s="14"/>
      <c r="O468" s="14"/>
    </row>
    <row r="469" spans="3:15" ht="13" x14ac:dyDescent="0.25">
      <c r="C469" s="50"/>
      <c r="G469" s="54"/>
      <c r="H469" s="54"/>
      <c r="I469" s="14"/>
      <c r="J469" s="14"/>
      <c r="K469" s="14"/>
      <c r="L469" s="14"/>
      <c r="M469" s="14"/>
      <c r="N469" s="14"/>
      <c r="O469" s="14"/>
    </row>
    <row r="470" spans="3:15" ht="13" x14ac:dyDescent="0.25">
      <c r="C470" s="50"/>
      <c r="G470" s="54"/>
      <c r="H470" s="54"/>
      <c r="I470" s="14"/>
      <c r="J470" s="14"/>
      <c r="K470" s="14"/>
      <c r="L470" s="14"/>
      <c r="M470" s="14"/>
      <c r="N470" s="14"/>
      <c r="O470" s="14"/>
    </row>
    <row r="471" spans="3:15" ht="13" x14ac:dyDescent="0.25">
      <c r="C471" s="50"/>
      <c r="G471" s="54"/>
      <c r="H471" s="54"/>
      <c r="I471" s="14"/>
      <c r="J471" s="14"/>
      <c r="K471" s="14"/>
      <c r="L471" s="14"/>
      <c r="M471" s="14"/>
      <c r="N471" s="14"/>
      <c r="O471" s="14"/>
    </row>
    <row r="472" spans="3:15" ht="13" x14ac:dyDescent="0.25">
      <c r="C472" s="50"/>
      <c r="G472" s="54"/>
      <c r="H472" s="54"/>
      <c r="I472" s="14"/>
      <c r="J472" s="14"/>
      <c r="K472" s="14"/>
      <c r="L472" s="14"/>
      <c r="M472" s="14"/>
      <c r="N472" s="14"/>
      <c r="O472" s="14"/>
    </row>
    <row r="473" spans="3:15" ht="13" x14ac:dyDescent="0.25">
      <c r="C473" s="50"/>
      <c r="G473" s="54"/>
      <c r="H473" s="54"/>
      <c r="I473" s="14"/>
      <c r="J473" s="14"/>
      <c r="K473" s="14"/>
      <c r="L473" s="14"/>
      <c r="M473" s="14"/>
      <c r="N473" s="14"/>
      <c r="O473" s="14"/>
    </row>
    <row r="474" spans="3:15" ht="13" x14ac:dyDescent="0.25">
      <c r="C474" s="50"/>
      <c r="G474" s="54"/>
      <c r="H474" s="54"/>
      <c r="I474" s="14"/>
      <c r="J474" s="14"/>
      <c r="K474" s="14"/>
      <c r="L474" s="14"/>
      <c r="M474" s="14"/>
      <c r="N474" s="14"/>
      <c r="O474" s="14"/>
    </row>
    <row r="475" spans="3:15" ht="13" x14ac:dyDescent="0.25">
      <c r="C475" s="50"/>
      <c r="G475" s="54"/>
      <c r="H475" s="54"/>
      <c r="I475" s="14"/>
      <c r="J475" s="14"/>
      <c r="K475" s="14"/>
      <c r="L475" s="14"/>
      <c r="M475" s="14"/>
      <c r="N475" s="14"/>
      <c r="O475" s="14"/>
    </row>
    <row r="476" spans="3:15" ht="13" x14ac:dyDescent="0.25">
      <c r="C476" s="50"/>
      <c r="G476" s="54"/>
      <c r="H476" s="54"/>
      <c r="I476" s="14"/>
      <c r="J476" s="14"/>
      <c r="K476" s="14"/>
      <c r="L476" s="14"/>
      <c r="M476" s="14"/>
      <c r="N476" s="14"/>
      <c r="O476" s="14"/>
    </row>
    <row r="477" spans="3:15" ht="13" x14ac:dyDescent="0.25">
      <c r="C477" s="50"/>
      <c r="G477" s="54"/>
      <c r="H477" s="54"/>
      <c r="I477" s="14"/>
      <c r="J477" s="14"/>
      <c r="K477" s="14"/>
      <c r="L477" s="14"/>
      <c r="M477" s="14"/>
      <c r="N477" s="14"/>
      <c r="O477" s="14"/>
    </row>
    <row r="478" spans="3:15" ht="13" x14ac:dyDescent="0.25">
      <c r="C478" s="50"/>
      <c r="G478" s="54"/>
      <c r="H478" s="54"/>
      <c r="I478" s="14"/>
      <c r="J478" s="14"/>
      <c r="K478" s="14"/>
      <c r="L478" s="14"/>
      <c r="M478" s="14"/>
      <c r="N478" s="14"/>
      <c r="O478" s="14"/>
    </row>
    <row r="479" spans="3:15" ht="13" x14ac:dyDescent="0.25">
      <c r="C479" s="50"/>
      <c r="G479" s="54"/>
      <c r="H479" s="54"/>
      <c r="I479" s="14"/>
      <c r="J479" s="14"/>
      <c r="K479" s="14"/>
      <c r="L479" s="14"/>
      <c r="M479" s="14"/>
      <c r="N479" s="14"/>
      <c r="O479" s="14"/>
    </row>
    <row r="480" spans="3:15" ht="13" x14ac:dyDescent="0.25">
      <c r="C480" s="50"/>
      <c r="G480" s="54"/>
      <c r="H480" s="54"/>
      <c r="I480" s="14"/>
      <c r="J480" s="14"/>
      <c r="K480" s="14"/>
      <c r="L480" s="14"/>
      <c r="M480" s="14"/>
      <c r="N480" s="14"/>
      <c r="O480" s="14"/>
    </row>
    <row r="481" spans="3:15" ht="13" x14ac:dyDescent="0.25">
      <c r="C481" s="50"/>
      <c r="G481" s="54"/>
      <c r="H481" s="54"/>
      <c r="I481" s="14"/>
      <c r="J481" s="14"/>
      <c r="K481" s="14"/>
      <c r="L481" s="14"/>
      <c r="M481" s="14"/>
      <c r="N481" s="14"/>
      <c r="O481" s="14"/>
    </row>
    <row r="482" spans="3:15" ht="13" x14ac:dyDescent="0.25">
      <c r="C482" s="50"/>
      <c r="G482" s="54"/>
      <c r="H482" s="54"/>
      <c r="I482" s="14"/>
      <c r="J482" s="14"/>
      <c r="K482" s="14"/>
      <c r="L482" s="14"/>
      <c r="M482" s="14"/>
      <c r="N482" s="14"/>
      <c r="O482" s="14"/>
    </row>
    <row r="483" spans="3:15" ht="13" x14ac:dyDescent="0.25">
      <c r="C483" s="50"/>
      <c r="G483" s="54"/>
      <c r="H483" s="54"/>
      <c r="I483" s="14"/>
      <c r="J483" s="14"/>
      <c r="K483" s="14"/>
      <c r="L483" s="14"/>
      <c r="M483" s="14"/>
      <c r="N483" s="14"/>
      <c r="O483" s="14"/>
    </row>
    <row r="484" spans="3:15" ht="13" x14ac:dyDescent="0.25">
      <c r="C484" s="50"/>
      <c r="G484" s="54"/>
      <c r="H484" s="54"/>
      <c r="I484" s="14"/>
      <c r="J484" s="14"/>
      <c r="K484" s="14"/>
      <c r="L484" s="14"/>
      <c r="M484" s="14"/>
      <c r="N484" s="14"/>
      <c r="O484" s="14"/>
    </row>
    <row r="485" spans="3:15" ht="13" x14ac:dyDescent="0.25">
      <c r="C485" s="50"/>
      <c r="G485" s="54"/>
      <c r="H485" s="54"/>
      <c r="I485" s="14"/>
      <c r="J485" s="14"/>
      <c r="K485" s="14"/>
      <c r="L485" s="14"/>
      <c r="M485" s="14"/>
      <c r="N485" s="14"/>
      <c r="O485" s="14"/>
    </row>
    <row r="486" spans="3:15" ht="13" x14ac:dyDescent="0.25">
      <c r="C486" s="50"/>
      <c r="G486" s="54"/>
      <c r="H486" s="54"/>
      <c r="I486" s="14"/>
      <c r="J486" s="14"/>
      <c r="K486" s="14"/>
      <c r="L486" s="14"/>
      <c r="M486" s="14"/>
      <c r="N486" s="14"/>
      <c r="O486" s="14"/>
    </row>
    <row r="487" spans="3:15" ht="13" x14ac:dyDescent="0.25">
      <c r="C487" s="50"/>
      <c r="G487" s="54"/>
      <c r="H487" s="54"/>
      <c r="I487" s="14"/>
      <c r="J487" s="14"/>
      <c r="K487" s="14"/>
      <c r="L487" s="14"/>
      <c r="M487" s="14"/>
      <c r="N487" s="14"/>
      <c r="O487" s="14"/>
    </row>
    <row r="488" spans="3:15" ht="13" x14ac:dyDescent="0.25">
      <c r="C488" s="50"/>
      <c r="G488" s="54"/>
      <c r="H488" s="54"/>
      <c r="I488" s="14"/>
      <c r="J488" s="14"/>
      <c r="K488" s="14"/>
      <c r="L488" s="14"/>
      <c r="M488" s="14"/>
      <c r="N488" s="14"/>
      <c r="O488" s="14"/>
    </row>
    <row r="489" spans="3:15" ht="13" x14ac:dyDescent="0.25">
      <c r="C489" s="50"/>
      <c r="G489" s="54"/>
      <c r="H489" s="54"/>
      <c r="I489" s="14"/>
      <c r="J489" s="14"/>
      <c r="K489" s="14"/>
      <c r="L489" s="14"/>
      <c r="M489" s="14"/>
      <c r="N489" s="14"/>
      <c r="O489" s="14"/>
    </row>
    <row r="490" spans="3:15" ht="13" x14ac:dyDescent="0.25">
      <c r="C490" s="50"/>
      <c r="G490" s="54"/>
      <c r="H490" s="54"/>
      <c r="I490" s="14"/>
      <c r="J490" s="14"/>
      <c r="K490" s="14"/>
      <c r="L490" s="14"/>
      <c r="M490" s="14"/>
      <c r="N490" s="14"/>
      <c r="O490" s="14"/>
    </row>
    <row r="491" spans="3:15" ht="13" x14ac:dyDescent="0.25">
      <c r="C491" s="50"/>
      <c r="G491" s="54"/>
      <c r="H491" s="54"/>
      <c r="I491" s="14"/>
      <c r="J491" s="14"/>
      <c r="K491" s="14"/>
      <c r="L491" s="14"/>
      <c r="M491" s="14"/>
      <c r="N491" s="14"/>
      <c r="O491" s="14"/>
    </row>
    <row r="492" spans="3:15" ht="13" x14ac:dyDescent="0.25">
      <c r="C492" s="50"/>
      <c r="G492" s="54"/>
      <c r="H492" s="54"/>
      <c r="I492" s="14"/>
      <c r="J492" s="14"/>
      <c r="K492" s="14"/>
      <c r="L492" s="14"/>
      <c r="M492" s="14"/>
      <c r="N492" s="14"/>
      <c r="O492" s="14"/>
    </row>
    <row r="493" spans="3:15" ht="13" x14ac:dyDescent="0.25">
      <c r="C493" s="50"/>
      <c r="G493" s="54"/>
      <c r="H493" s="54"/>
      <c r="I493" s="14"/>
      <c r="J493" s="14"/>
      <c r="K493" s="14"/>
      <c r="L493" s="14"/>
      <c r="M493" s="14"/>
      <c r="N493" s="14"/>
      <c r="O493" s="14"/>
    </row>
    <row r="494" spans="3:15" ht="13" x14ac:dyDescent="0.25">
      <c r="C494" s="50"/>
      <c r="G494" s="54"/>
      <c r="H494" s="54"/>
      <c r="I494" s="14"/>
      <c r="J494" s="14"/>
      <c r="K494" s="14"/>
      <c r="L494" s="14"/>
      <c r="M494" s="14"/>
      <c r="N494" s="14"/>
      <c r="O494" s="14"/>
    </row>
    <row r="495" spans="3:15" ht="13" x14ac:dyDescent="0.25">
      <c r="C495" s="50"/>
      <c r="G495" s="54"/>
      <c r="H495" s="54"/>
      <c r="I495" s="14"/>
      <c r="J495" s="14"/>
      <c r="K495" s="14"/>
      <c r="L495" s="14"/>
      <c r="M495" s="14"/>
      <c r="N495" s="14"/>
      <c r="O495" s="14"/>
    </row>
    <row r="496" spans="3:15" ht="13" x14ac:dyDescent="0.25">
      <c r="C496" s="50"/>
      <c r="G496" s="54"/>
      <c r="H496" s="54"/>
      <c r="I496" s="14"/>
      <c r="J496" s="14"/>
      <c r="K496" s="14"/>
      <c r="L496" s="14"/>
      <c r="M496" s="14"/>
      <c r="N496" s="14"/>
      <c r="O496" s="14"/>
    </row>
    <row r="497" spans="3:15" ht="13" x14ac:dyDescent="0.25">
      <c r="C497" s="50"/>
      <c r="G497" s="54"/>
      <c r="H497" s="54"/>
      <c r="I497" s="14"/>
      <c r="J497" s="14"/>
      <c r="K497" s="14"/>
      <c r="L497" s="14"/>
      <c r="M497" s="14"/>
      <c r="N497" s="14"/>
      <c r="O497" s="14"/>
    </row>
    <row r="498" spans="3:15" ht="13" x14ac:dyDescent="0.25">
      <c r="C498" s="50"/>
      <c r="G498" s="54"/>
      <c r="H498" s="54"/>
      <c r="I498" s="14"/>
      <c r="J498" s="14"/>
      <c r="K498" s="14"/>
      <c r="L498" s="14"/>
      <c r="M498" s="14"/>
      <c r="N498" s="14"/>
      <c r="O498" s="14"/>
    </row>
    <row r="499" spans="3:15" ht="13" x14ac:dyDescent="0.25">
      <c r="C499" s="50"/>
      <c r="G499" s="54"/>
      <c r="H499" s="54"/>
      <c r="I499" s="14"/>
      <c r="J499" s="14"/>
      <c r="K499" s="14"/>
      <c r="L499" s="14"/>
      <c r="M499" s="14"/>
      <c r="N499" s="14"/>
      <c r="O499" s="14"/>
    </row>
    <row r="500" spans="3:15" ht="13" x14ac:dyDescent="0.25">
      <c r="C500" s="50"/>
      <c r="G500" s="54"/>
      <c r="H500" s="54"/>
      <c r="I500" s="14"/>
      <c r="J500" s="14"/>
      <c r="K500" s="14"/>
      <c r="L500" s="14"/>
      <c r="M500" s="14"/>
      <c r="N500" s="14"/>
      <c r="O500" s="14"/>
    </row>
    <row r="501" spans="3:15" ht="13" x14ac:dyDescent="0.25">
      <c r="C501" s="50"/>
      <c r="G501" s="54"/>
      <c r="H501" s="54"/>
      <c r="I501" s="14"/>
      <c r="J501" s="14"/>
      <c r="K501" s="14"/>
      <c r="L501" s="14"/>
      <c r="M501" s="14"/>
      <c r="N501" s="14"/>
      <c r="O501" s="14"/>
    </row>
    <row r="502" spans="3:15" ht="13" x14ac:dyDescent="0.25">
      <c r="C502" s="50"/>
      <c r="G502" s="54"/>
      <c r="H502" s="54"/>
      <c r="I502" s="14"/>
      <c r="J502" s="14"/>
      <c r="K502" s="14"/>
      <c r="L502" s="14"/>
      <c r="M502" s="14"/>
      <c r="N502" s="14"/>
      <c r="O502" s="14"/>
    </row>
    <row r="503" spans="3:15" ht="13" x14ac:dyDescent="0.25">
      <c r="C503" s="50"/>
      <c r="G503" s="54"/>
      <c r="H503" s="54"/>
      <c r="I503" s="14"/>
      <c r="J503" s="14"/>
      <c r="K503" s="14"/>
      <c r="L503" s="14"/>
      <c r="M503" s="14"/>
      <c r="N503" s="14"/>
      <c r="O503" s="14"/>
    </row>
    <row r="504" spans="3:15" ht="13" x14ac:dyDescent="0.25">
      <c r="C504" s="50"/>
      <c r="G504" s="54"/>
      <c r="H504" s="54"/>
      <c r="I504" s="14"/>
      <c r="J504" s="14"/>
      <c r="K504" s="14"/>
      <c r="L504" s="14"/>
      <c r="M504" s="14"/>
      <c r="N504" s="14"/>
      <c r="O504" s="14"/>
    </row>
    <row r="505" spans="3:15" ht="13" x14ac:dyDescent="0.25">
      <c r="C505" s="50"/>
      <c r="G505" s="54"/>
      <c r="H505" s="54"/>
      <c r="I505" s="14"/>
      <c r="J505" s="14"/>
      <c r="K505" s="14"/>
      <c r="L505" s="14"/>
      <c r="M505" s="14"/>
      <c r="N505" s="14"/>
      <c r="O505" s="14"/>
    </row>
    <row r="506" spans="3:15" ht="13" x14ac:dyDescent="0.25">
      <c r="C506" s="50"/>
      <c r="G506" s="54"/>
      <c r="H506" s="54"/>
      <c r="I506" s="14"/>
      <c r="J506" s="14"/>
      <c r="K506" s="14"/>
      <c r="L506" s="14"/>
      <c r="M506" s="14"/>
      <c r="N506" s="14"/>
      <c r="O506" s="14"/>
    </row>
    <row r="507" spans="3:15" ht="13" x14ac:dyDescent="0.25">
      <c r="C507" s="50"/>
      <c r="G507" s="54"/>
      <c r="H507" s="54"/>
      <c r="I507" s="14"/>
      <c r="J507" s="14"/>
      <c r="K507" s="14"/>
      <c r="L507" s="14"/>
      <c r="M507" s="14"/>
      <c r="N507" s="14"/>
      <c r="O507" s="14"/>
    </row>
    <row r="508" spans="3:15" ht="13" x14ac:dyDescent="0.25">
      <c r="C508" s="50"/>
      <c r="G508" s="54"/>
      <c r="H508" s="54"/>
      <c r="I508" s="14"/>
      <c r="J508" s="14"/>
      <c r="K508" s="14"/>
      <c r="L508" s="14"/>
      <c r="M508" s="14"/>
      <c r="N508" s="14"/>
      <c r="O508" s="14"/>
    </row>
    <row r="509" spans="3:15" ht="13" x14ac:dyDescent="0.25">
      <c r="C509" s="50"/>
      <c r="G509" s="54"/>
      <c r="H509" s="54"/>
      <c r="I509" s="14"/>
      <c r="J509" s="14"/>
      <c r="K509" s="14"/>
      <c r="L509" s="14"/>
      <c r="M509" s="14"/>
      <c r="N509" s="14"/>
      <c r="O509" s="14"/>
    </row>
    <row r="510" spans="3:15" ht="13" x14ac:dyDescent="0.25">
      <c r="C510" s="50"/>
      <c r="G510" s="54"/>
      <c r="H510" s="54"/>
      <c r="I510" s="14"/>
      <c r="J510" s="14"/>
      <c r="K510" s="14"/>
      <c r="L510" s="14"/>
      <c r="M510" s="14"/>
      <c r="N510" s="14"/>
      <c r="O510" s="14"/>
    </row>
    <row r="511" spans="3:15" ht="13" x14ac:dyDescent="0.25">
      <c r="C511" s="50"/>
      <c r="G511" s="54"/>
      <c r="H511" s="54"/>
      <c r="I511" s="14"/>
      <c r="J511" s="14"/>
      <c r="K511" s="14"/>
      <c r="L511" s="14"/>
      <c r="M511" s="14"/>
      <c r="N511" s="14"/>
      <c r="O511" s="14"/>
    </row>
    <row r="512" spans="3:15" ht="13" x14ac:dyDescent="0.25">
      <c r="C512" s="50"/>
      <c r="G512" s="54"/>
      <c r="H512" s="54"/>
      <c r="I512" s="14"/>
      <c r="J512" s="14"/>
      <c r="K512" s="14"/>
      <c r="L512" s="14"/>
      <c r="M512" s="14"/>
      <c r="N512" s="14"/>
      <c r="O512" s="14"/>
    </row>
    <row r="513" spans="3:15" ht="13" x14ac:dyDescent="0.25">
      <c r="C513" s="50"/>
      <c r="G513" s="54"/>
      <c r="H513" s="54"/>
      <c r="I513" s="14"/>
      <c r="J513" s="14"/>
      <c r="K513" s="14"/>
      <c r="L513" s="14"/>
      <c r="M513" s="14"/>
      <c r="N513" s="14"/>
      <c r="O513" s="14"/>
    </row>
    <row r="514" spans="3:15" ht="13" x14ac:dyDescent="0.25">
      <c r="C514" s="50"/>
      <c r="G514" s="54"/>
      <c r="H514" s="54"/>
      <c r="I514" s="14"/>
      <c r="J514" s="14"/>
      <c r="K514" s="14"/>
      <c r="L514" s="14"/>
      <c r="M514" s="14"/>
      <c r="N514" s="14"/>
      <c r="O514" s="14"/>
    </row>
    <row r="515" spans="3:15" ht="13" x14ac:dyDescent="0.25">
      <c r="C515" s="50"/>
      <c r="G515" s="54"/>
      <c r="H515" s="54"/>
      <c r="I515" s="14"/>
      <c r="J515" s="14"/>
      <c r="K515" s="14"/>
      <c r="L515" s="14"/>
      <c r="M515" s="14"/>
      <c r="N515" s="14"/>
      <c r="O515" s="14"/>
    </row>
    <row r="516" spans="3:15" ht="13" x14ac:dyDescent="0.25">
      <c r="C516" s="50"/>
      <c r="G516" s="54"/>
      <c r="H516" s="54"/>
      <c r="I516" s="14"/>
      <c r="J516" s="14"/>
      <c r="K516" s="14"/>
      <c r="L516" s="14"/>
      <c r="M516" s="14"/>
      <c r="N516" s="14"/>
      <c r="O516" s="14"/>
    </row>
    <row r="517" spans="3:15" ht="13" x14ac:dyDescent="0.25">
      <c r="C517" s="50"/>
      <c r="G517" s="54"/>
      <c r="H517" s="54"/>
      <c r="I517" s="14"/>
      <c r="J517" s="14"/>
      <c r="K517" s="14"/>
      <c r="L517" s="14"/>
      <c r="M517" s="14"/>
      <c r="N517" s="14"/>
      <c r="O517" s="14"/>
    </row>
    <row r="518" spans="3:15" ht="13" x14ac:dyDescent="0.25">
      <c r="C518" s="50"/>
      <c r="G518" s="54"/>
      <c r="H518" s="54"/>
      <c r="I518" s="14"/>
      <c r="J518" s="14"/>
      <c r="K518" s="14"/>
      <c r="L518" s="14"/>
      <c r="M518" s="14"/>
      <c r="N518" s="14"/>
      <c r="O518" s="14"/>
    </row>
    <row r="519" spans="3:15" ht="13" x14ac:dyDescent="0.25">
      <c r="C519" s="50"/>
      <c r="G519" s="54"/>
      <c r="H519" s="54"/>
      <c r="I519" s="14"/>
      <c r="J519" s="14"/>
      <c r="K519" s="14"/>
      <c r="L519" s="14"/>
      <c r="M519" s="14"/>
      <c r="N519" s="14"/>
      <c r="O519" s="14"/>
    </row>
    <row r="520" spans="3:15" ht="13" x14ac:dyDescent="0.25">
      <c r="C520" s="50"/>
      <c r="G520" s="54"/>
      <c r="H520" s="54"/>
      <c r="I520" s="14"/>
      <c r="J520" s="14"/>
      <c r="K520" s="14"/>
      <c r="L520" s="14"/>
      <c r="M520" s="14"/>
      <c r="N520" s="14"/>
      <c r="O520" s="14"/>
    </row>
    <row r="521" spans="3:15" ht="13" x14ac:dyDescent="0.25">
      <c r="C521" s="50"/>
      <c r="G521" s="54"/>
      <c r="H521" s="54"/>
      <c r="I521" s="14"/>
      <c r="J521" s="14"/>
      <c r="K521" s="14"/>
      <c r="L521" s="14"/>
      <c r="M521" s="14"/>
      <c r="N521" s="14"/>
      <c r="O521" s="14"/>
    </row>
    <row r="522" spans="3:15" ht="13" x14ac:dyDescent="0.25">
      <c r="C522" s="50"/>
      <c r="G522" s="54"/>
      <c r="H522" s="54"/>
      <c r="I522" s="14"/>
      <c r="J522" s="14"/>
      <c r="K522" s="14"/>
      <c r="L522" s="14"/>
      <c r="M522" s="14"/>
      <c r="N522" s="14"/>
      <c r="O522" s="14"/>
    </row>
    <row r="523" spans="3:15" ht="13" x14ac:dyDescent="0.25">
      <c r="C523" s="50"/>
      <c r="G523" s="54"/>
      <c r="H523" s="54"/>
      <c r="I523" s="14"/>
      <c r="J523" s="14"/>
      <c r="K523" s="14"/>
      <c r="L523" s="14"/>
      <c r="M523" s="14"/>
      <c r="N523" s="14"/>
      <c r="O523" s="14"/>
    </row>
    <row r="524" spans="3:15" ht="13" x14ac:dyDescent="0.25">
      <c r="C524" s="50"/>
      <c r="G524" s="54"/>
      <c r="H524" s="54"/>
      <c r="I524" s="14"/>
      <c r="J524" s="14"/>
      <c r="K524" s="14"/>
      <c r="L524" s="14"/>
      <c r="M524" s="14"/>
      <c r="N524" s="14"/>
      <c r="O524" s="14"/>
    </row>
    <row r="525" spans="3:15" ht="13" x14ac:dyDescent="0.25">
      <c r="C525" s="50"/>
      <c r="G525" s="54"/>
      <c r="H525" s="54"/>
      <c r="I525" s="14"/>
      <c r="J525" s="14"/>
      <c r="K525" s="14"/>
      <c r="L525" s="14"/>
      <c r="M525" s="14"/>
      <c r="N525" s="14"/>
      <c r="O525" s="14"/>
    </row>
    <row r="526" spans="3:15" ht="13" x14ac:dyDescent="0.25">
      <c r="C526" s="50"/>
      <c r="G526" s="54"/>
      <c r="H526" s="54"/>
      <c r="I526" s="14"/>
      <c r="J526" s="14"/>
      <c r="K526" s="14"/>
      <c r="L526" s="14"/>
      <c r="M526" s="14"/>
      <c r="N526" s="14"/>
      <c r="O526" s="14"/>
    </row>
    <row r="527" spans="3:15" ht="13" x14ac:dyDescent="0.25">
      <c r="C527" s="50"/>
      <c r="G527" s="54"/>
      <c r="H527" s="54"/>
      <c r="I527" s="14"/>
      <c r="J527" s="14"/>
      <c r="K527" s="14"/>
      <c r="L527" s="14"/>
      <c r="M527" s="14"/>
      <c r="N527" s="14"/>
      <c r="O527" s="14"/>
    </row>
    <row r="528" spans="3:15" ht="13" x14ac:dyDescent="0.25">
      <c r="C528" s="50"/>
      <c r="G528" s="54"/>
      <c r="H528" s="54"/>
      <c r="I528" s="14"/>
      <c r="J528" s="14"/>
      <c r="K528" s="14"/>
      <c r="L528" s="14"/>
      <c r="M528" s="14"/>
      <c r="N528" s="14"/>
      <c r="O528" s="14"/>
    </row>
    <row r="529" spans="3:15" ht="13" x14ac:dyDescent="0.25">
      <c r="C529" s="50"/>
      <c r="G529" s="54"/>
      <c r="H529" s="54"/>
      <c r="I529" s="14"/>
      <c r="J529" s="14"/>
      <c r="K529" s="14"/>
      <c r="L529" s="14"/>
      <c r="M529" s="14"/>
      <c r="N529" s="14"/>
      <c r="O529" s="14"/>
    </row>
    <row r="530" spans="3:15" ht="13" x14ac:dyDescent="0.25">
      <c r="C530" s="50"/>
      <c r="G530" s="54"/>
      <c r="H530" s="54"/>
      <c r="I530" s="14"/>
      <c r="J530" s="14"/>
      <c r="K530" s="14"/>
      <c r="L530" s="14"/>
      <c r="M530" s="14"/>
      <c r="N530" s="14"/>
      <c r="O530" s="14"/>
    </row>
    <row r="531" spans="3:15" ht="13" x14ac:dyDescent="0.25">
      <c r="C531" s="50"/>
      <c r="G531" s="54"/>
      <c r="H531" s="54"/>
      <c r="I531" s="14"/>
      <c r="J531" s="14"/>
      <c r="K531" s="14"/>
      <c r="L531" s="14"/>
      <c r="M531" s="14"/>
      <c r="N531" s="14"/>
      <c r="O531" s="14"/>
    </row>
    <row r="532" spans="3:15" ht="13" x14ac:dyDescent="0.25">
      <c r="C532" s="50"/>
      <c r="G532" s="54"/>
      <c r="H532" s="54"/>
      <c r="I532" s="14"/>
      <c r="J532" s="14"/>
      <c r="K532" s="14"/>
      <c r="L532" s="14"/>
      <c r="M532" s="14"/>
      <c r="N532" s="14"/>
      <c r="O532" s="14"/>
    </row>
    <row r="533" spans="3:15" ht="13" x14ac:dyDescent="0.25">
      <c r="C533" s="50"/>
      <c r="G533" s="54"/>
      <c r="H533" s="54"/>
      <c r="I533" s="14"/>
      <c r="J533" s="14"/>
      <c r="K533" s="14"/>
      <c r="L533" s="14"/>
      <c r="M533" s="14"/>
      <c r="N533" s="14"/>
      <c r="O533" s="14"/>
    </row>
    <row r="534" spans="3:15" ht="13" x14ac:dyDescent="0.25">
      <c r="C534" s="50"/>
      <c r="G534" s="54"/>
      <c r="H534" s="54"/>
      <c r="I534" s="14"/>
      <c r="J534" s="14"/>
      <c r="K534" s="14"/>
      <c r="L534" s="14"/>
      <c r="M534" s="14"/>
      <c r="N534" s="14"/>
      <c r="O534" s="14"/>
    </row>
    <row r="535" spans="3:15" ht="13" x14ac:dyDescent="0.25">
      <c r="C535" s="50"/>
      <c r="G535" s="54"/>
      <c r="H535" s="54"/>
      <c r="I535" s="14"/>
      <c r="J535" s="14"/>
      <c r="K535" s="14"/>
      <c r="L535" s="14"/>
      <c r="M535" s="14"/>
      <c r="N535" s="14"/>
      <c r="O535" s="14"/>
    </row>
    <row r="536" spans="3:15" ht="13" x14ac:dyDescent="0.25">
      <c r="C536" s="50"/>
      <c r="G536" s="54"/>
      <c r="H536" s="54"/>
      <c r="I536" s="14"/>
      <c r="J536" s="14"/>
      <c r="K536" s="14"/>
      <c r="L536" s="14"/>
      <c r="M536" s="14"/>
      <c r="N536" s="14"/>
      <c r="O536" s="14"/>
    </row>
    <row r="537" spans="3:15" ht="13" x14ac:dyDescent="0.25">
      <c r="C537" s="50"/>
      <c r="G537" s="54"/>
      <c r="H537" s="54"/>
      <c r="I537" s="14"/>
      <c r="J537" s="14"/>
      <c r="K537" s="14"/>
      <c r="L537" s="14"/>
      <c r="M537" s="14"/>
      <c r="N537" s="14"/>
      <c r="O537" s="14"/>
    </row>
    <row r="538" spans="3:15" ht="13" x14ac:dyDescent="0.25">
      <c r="C538" s="50"/>
      <c r="G538" s="54"/>
      <c r="H538" s="54"/>
      <c r="I538" s="14"/>
      <c r="J538" s="14"/>
      <c r="K538" s="14"/>
      <c r="L538" s="14"/>
      <c r="M538" s="14"/>
      <c r="N538" s="14"/>
      <c r="O538" s="14"/>
    </row>
    <row r="539" spans="3:15" ht="13" x14ac:dyDescent="0.25">
      <c r="C539" s="50"/>
      <c r="G539" s="54"/>
      <c r="H539" s="54"/>
      <c r="I539" s="14"/>
      <c r="J539" s="14"/>
      <c r="K539" s="14"/>
      <c r="L539" s="14"/>
      <c r="M539" s="14"/>
      <c r="N539" s="14"/>
      <c r="O539" s="14"/>
    </row>
    <row r="540" spans="3:15" ht="13" x14ac:dyDescent="0.25">
      <c r="C540" s="50"/>
      <c r="G540" s="54"/>
      <c r="H540" s="54"/>
      <c r="I540" s="14"/>
      <c r="J540" s="14"/>
      <c r="K540" s="14"/>
      <c r="L540" s="14"/>
      <c r="M540" s="14"/>
      <c r="N540" s="14"/>
      <c r="O540" s="14"/>
    </row>
    <row r="541" spans="3:15" ht="13" x14ac:dyDescent="0.25">
      <c r="C541" s="50"/>
      <c r="G541" s="54"/>
      <c r="H541" s="54"/>
      <c r="I541" s="14"/>
      <c r="J541" s="14"/>
      <c r="K541" s="14"/>
      <c r="L541" s="14"/>
      <c r="M541" s="14"/>
      <c r="N541" s="14"/>
      <c r="O541" s="14"/>
    </row>
    <row r="542" spans="3:15" ht="13" x14ac:dyDescent="0.25">
      <c r="C542" s="50"/>
      <c r="G542" s="54"/>
      <c r="H542" s="54"/>
      <c r="I542" s="14"/>
      <c r="J542" s="14"/>
      <c r="K542" s="14"/>
      <c r="L542" s="14"/>
      <c r="M542" s="14"/>
      <c r="N542" s="14"/>
      <c r="O542" s="14"/>
    </row>
    <row r="543" spans="3:15" ht="13" x14ac:dyDescent="0.25">
      <c r="C543" s="50"/>
      <c r="G543" s="54"/>
      <c r="H543" s="54"/>
      <c r="I543" s="14"/>
      <c r="J543" s="14"/>
      <c r="K543" s="14"/>
      <c r="L543" s="14"/>
      <c r="M543" s="14"/>
      <c r="N543" s="14"/>
      <c r="O543" s="14"/>
    </row>
    <row r="544" spans="3:15" ht="13" x14ac:dyDescent="0.25">
      <c r="C544" s="50"/>
      <c r="G544" s="54"/>
      <c r="H544" s="54"/>
      <c r="I544" s="14"/>
      <c r="J544" s="14"/>
      <c r="K544" s="14"/>
      <c r="L544" s="14"/>
      <c r="M544" s="14"/>
      <c r="N544" s="14"/>
      <c r="O544" s="14"/>
    </row>
    <row r="545" spans="3:15" ht="13" x14ac:dyDescent="0.25">
      <c r="C545" s="50"/>
      <c r="G545" s="54"/>
      <c r="H545" s="54"/>
      <c r="I545" s="14"/>
      <c r="J545" s="14"/>
      <c r="K545" s="14"/>
      <c r="L545" s="14"/>
      <c r="M545" s="14"/>
      <c r="N545" s="14"/>
      <c r="O545" s="14"/>
    </row>
    <row r="546" spans="3:15" ht="13" x14ac:dyDescent="0.25">
      <c r="C546" s="50"/>
      <c r="G546" s="54"/>
      <c r="H546" s="54"/>
      <c r="I546" s="14"/>
      <c r="J546" s="14"/>
      <c r="K546" s="14"/>
      <c r="L546" s="14"/>
      <c r="M546" s="14"/>
      <c r="N546" s="14"/>
      <c r="O546" s="14"/>
    </row>
    <row r="547" spans="3:15" ht="13" x14ac:dyDescent="0.25">
      <c r="C547" s="50"/>
      <c r="G547" s="54"/>
      <c r="H547" s="54"/>
      <c r="I547" s="14"/>
      <c r="J547" s="14"/>
      <c r="K547" s="14"/>
      <c r="L547" s="14"/>
      <c r="M547" s="14"/>
      <c r="N547" s="14"/>
      <c r="O547" s="14"/>
    </row>
    <row r="548" spans="3:15" ht="13" x14ac:dyDescent="0.25">
      <c r="C548" s="50"/>
      <c r="G548" s="54"/>
      <c r="H548" s="54"/>
      <c r="I548" s="14"/>
      <c r="J548" s="14"/>
      <c r="K548" s="14"/>
      <c r="L548" s="14"/>
      <c r="M548" s="14"/>
      <c r="N548" s="14"/>
      <c r="O548" s="14"/>
    </row>
    <row r="549" spans="3:15" ht="13" x14ac:dyDescent="0.25">
      <c r="C549" s="50"/>
      <c r="G549" s="54"/>
      <c r="H549" s="54"/>
      <c r="I549" s="14"/>
      <c r="J549" s="14"/>
      <c r="K549" s="14"/>
      <c r="L549" s="14"/>
      <c r="M549" s="14"/>
      <c r="N549" s="14"/>
      <c r="O549" s="14"/>
    </row>
    <row r="550" spans="3:15" ht="13" x14ac:dyDescent="0.25">
      <c r="C550" s="50"/>
      <c r="G550" s="54"/>
      <c r="H550" s="54"/>
      <c r="I550" s="14"/>
      <c r="J550" s="14"/>
      <c r="K550" s="14"/>
      <c r="L550" s="14"/>
      <c r="M550" s="14"/>
      <c r="N550" s="14"/>
      <c r="O550" s="14"/>
    </row>
    <row r="551" spans="3:15" ht="13" x14ac:dyDescent="0.25">
      <c r="C551" s="50"/>
      <c r="G551" s="54"/>
      <c r="H551" s="54"/>
      <c r="I551" s="14"/>
      <c r="J551" s="14"/>
      <c r="K551" s="14"/>
      <c r="L551" s="14"/>
      <c r="M551" s="14"/>
      <c r="N551" s="14"/>
      <c r="O551" s="14"/>
    </row>
    <row r="552" spans="3:15" ht="13" x14ac:dyDescent="0.25">
      <c r="C552" s="50"/>
      <c r="G552" s="54"/>
      <c r="H552" s="54"/>
      <c r="I552" s="14"/>
      <c r="J552" s="14"/>
      <c r="K552" s="14"/>
      <c r="L552" s="14"/>
      <c r="M552" s="14"/>
      <c r="N552" s="14"/>
      <c r="O552" s="14"/>
    </row>
    <row r="553" spans="3:15" ht="13" x14ac:dyDescent="0.25">
      <c r="C553" s="50"/>
      <c r="G553" s="54"/>
      <c r="H553" s="54"/>
      <c r="I553" s="14"/>
      <c r="J553" s="14"/>
      <c r="K553" s="14"/>
      <c r="L553" s="14"/>
      <c r="M553" s="14"/>
      <c r="N553" s="14"/>
      <c r="O553" s="14"/>
    </row>
    <row r="554" spans="3:15" ht="13" x14ac:dyDescent="0.25">
      <c r="C554" s="50"/>
      <c r="G554" s="54"/>
      <c r="H554" s="54"/>
      <c r="I554" s="14"/>
      <c r="J554" s="14"/>
      <c r="K554" s="14"/>
      <c r="L554" s="14"/>
      <c r="M554" s="14"/>
      <c r="N554" s="14"/>
      <c r="O554" s="14"/>
    </row>
    <row r="555" spans="3:15" ht="13" x14ac:dyDescent="0.25">
      <c r="C555" s="50"/>
      <c r="G555" s="54"/>
      <c r="H555" s="54"/>
      <c r="I555" s="14"/>
      <c r="J555" s="14"/>
      <c r="K555" s="14"/>
      <c r="L555" s="14"/>
      <c r="M555" s="14"/>
      <c r="N555" s="14"/>
      <c r="O555" s="14"/>
    </row>
    <row r="556" spans="3:15" ht="13" x14ac:dyDescent="0.25">
      <c r="C556" s="50"/>
      <c r="G556" s="54"/>
      <c r="H556" s="54"/>
      <c r="I556" s="14"/>
      <c r="J556" s="14"/>
      <c r="K556" s="14"/>
      <c r="L556" s="14"/>
      <c r="M556" s="14"/>
      <c r="N556" s="14"/>
      <c r="O556" s="14"/>
    </row>
    <row r="557" spans="3:15" ht="13" x14ac:dyDescent="0.25">
      <c r="C557" s="50"/>
      <c r="G557" s="54"/>
      <c r="H557" s="54"/>
      <c r="I557" s="14"/>
      <c r="J557" s="14"/>
      <c r="K557" s="14"/>
      <c r="L557" s="14"/>
      <c r="M557" s="14"/>
      <c r="N557" s="14"/>
      <c r="O557" s="14"/>
    </row>
    <row r="558" spans="3:15" ht="13" x14ac:dyDescent="0.25">
      <c r="C558" s="50"/>
      <c r="G558" s="54"/>
      <c r="H558" s="54"/>
      <c r="I558" s="14"/>
      <c r="J558" s="14"/>
      <c r="K558" s="14"/>
      <c r="L558" s="14"/>
      <c r="M558" s="14"/>
      <c r="N558" s="14"/>
      <c r="O558" s="14"/>
    </row>
    <row r="559" spans="3:15" ht="13" x14ac:dyDescent="0.25">
      <c r="C559" s="50"/>
      <c r="G559" s="54"/>
      <c r="H559" s="54"/>
      <c r="I559" s="14"/>
      <c r="J559" s="14"/>
      <c r="K559" s="14"/>
      <c r="L559" s="14"/>
      <c r="M559" s="14"/>
      <c r="N559" s="14"/>
      <c r="O559" s="14"/>
    </row>
    <row r="560" spans="3:15" ht="13" x14ac:dyDescent="0.25">
      <c r="C560" s="50"/>
      <c r="G560" s="54"/>
      <c r="H560" s="54"/>
      <c r="I560" s="14"/>
      <c r="J560" s="14"/>
      <c r="K560" s="14"/>
      <c r="L560" s="14"/>
      <c r="M560" s="14"/>
      <c r="N560" s="14"/>
      <c r="O560" s="14"/>
    </row>
    <row r="561" spans="3:15" ht="13" x14ac:dyDescent="0.25">
      <c r="C561" s="50"/>
      <c r="G561" s="54"/>
      <c r="H561" s="54"/>
      <c r="I561" s="14"/>
      <c r="J561" s="14"/>
      <c r="K561" s="14"/>
      <c r="L561" s="14"/>
      <c r="M561" s="14"/>
      <c r="N561" s="14"/>
      <c r="O561" s="14"/>
    </row>
    <row r="562" spans="3:15" ht="13" x14ac:dyDescent="0.25">
      <c r="C562" s="50"/>
      <c r="G562" s="54"/>
      <c r="H562" s="54"/>
      <c r="I562" s="14"/>
      <c r="J562" s="14"/>
      <c r="K562" s="14"/>
      <c r="L562" s="14"/>
      <c r="M562" s="14"/>
      <c r="N562" s="14"/>
      <c r="O562" s="14"/>
    </row>
    <row r="563" spans="3:15" ht="13" x14ac:dyDescent="0.25">
      <c r="C563" s="50"/>
      <c r="G563" s="54"/>
      <c r="H563" s="54"/>
      <c r="I563" s="14"/>
      <c r="J563" s="14"/>
      <c r="K563" s="14"/>
      <c r="L563" s="14"/>
      <c r="M563" s="14"/>
      <c r="N563" s="14"/>
      <c r="O563" s="14"/>
    </row>
    <row r="564" spans="3:15" ht="13" x14ac:dyDescent="0.25">
      <c r="C564" s="50"/>
      <c r="G564" s="54"/>
      <c r="H564" s="54"/>
      <c r="I564" s="14"/>
      <c r="J564" s="14"/>
      <c r="K564" s="14"/>
      <c r="L564" s="14"/>
      <c r="M564" s="14"/>
      <c r="N564" s="14"/>
      <c r="O564" s="14"/>
    </row>
    <row r="565" spans="3:15" ht="13" x14ac:dyDescent="0.25">
      <c r="C565" s="50"/>
      <c r="G565" s="54"/>
      <c r="H565" s="54"/>
      <c r="I565" s="14"/>
      <c r="J565" s="14"/>
      <c r="K565" s="14"/>
      <c r="L565" s="14"/>
      <c r="M565" s="14"/>
      <c r="N565" s="14"/>
      <c r="O565" s="14"/>
    </row>
    <row r="566" spans="3:15" ht="13" x14ac:dyDescent="0.25">
      <c r="C566" s="50"/>
      <c r="G566" s="54"/>
      <c r="H566" s="54"/>
      <c r="I566" s="14"/>
      <c r="J566" s="14"/>
      <c r="K566" s="14"/>
      <c r="L566" s="14"/>
      <c r="M566" s="14"/>
      <c r="N566" s="14"/>
      <c r="O566" s="14"/>
    </row>
    <row r="567" spans="3:15" ht="13" x14ac:dyDescent="0.25">
      <c r="C567" s="50"/>
      <c r="G567" s="54"/>
      <c r="H567" s="54"/>
      <c r="I567" s="14"/>
      <c r="J567" s="14"/>
      <c r="K567" s="14"/>
      <c r="L567" s="14"/>
      <c r="M567" s="14"/>
      <c r="N567" s="14"/>
      <c r="O567" s="14"/>
    </row>
    <row r="568" spans="3:15" ht="13" x14ac:dyDescent="0.25">
      <c r="C568" s="50"/>
      <c r="G568" s="54"/>
      <c r="H568" s="54"/>
      <c r="I568" s="14"/>
      <c r="J568" s="14"/>
      <c r="K568" s="14"/>
      <c r="L568" s="14"/>
      <c r="M568" s="14"/>
      <c r="N568" s="14"/>
      <c r="O568" s="14"/>
    </row>
    <row r="569" spans="3:15" ht="13" x14ac:dyDescent="0.25">
      <c r="C569" s="50"/>
      <c r="G569" s="54"/>
      <c r="H569" s="54"/>
      <c r="I569" s="14"/>
      <c r="J569" s="14"/>
      <c r="K569" s="14"/>
      <c r="L569" s="14"/>
      <c r="M569" s="14"/>
      <c r="N569" s="14"/>
      <c r="O569" s="14"/>
    </row>
    <row r="570" spans="3:15" ht="13" x14ac:dyDescent="0.25">
      <c r="C570" s="50"/>
      <c r="G570" s="54"/>
      <c r="H570" s="54"/>
      <c r="I570" s="14"/>
      <c r="J570" s="14"/>
      <c r="K570" s="14"/>
      <c r="L570" s="14"/>
      <c r="M570" s="14"/>
      <c r="N570" s="14"/>
      <c r="O570" s="14"/>
    </row>
    <row r="571" spans="3:15" ht="13" x14ac:dyDescent="0.25">
      <c r="C571" s="50"/>
      <c r="G571" s="54"/>
      <c r="H571" s="54"/>
      <c r="I571" s="14"/>
      <c r="J571" s="14"/>
      <c r="K571" s="14"/>
      <c r="L571" s="14"/>
      <c r="M571" s="14"/>
      <c r="N571" s="14"/>
      <c r="O571" s="14"/>
    </row>
    <row r="572" spans="3:15" ht="13" x14ac:dyDescent="0.25">
      <c r="C572" s="50"/>
      <c r="G572" s="54"/>
      <c r="H572" s="54"/>
      <c r="I572" s="14"/>
      <c r="J572" s="14"/>
      <c r="K572" s="14"/>
      <c r="L572" s="14"/>
      <c r="M572" s="14"/>
      <c r="N572" s="14"/>
      <c r="O572" s="14"/>
    </row>
    <row r="573" spans="3:15" ht="13" x14ac:dyDescent="0.25">
      <c r="C573" s="50"/>
      <c r="G573" s="54"/>
      <c r="H573" s="54"/>
      <c r="I573" s="14"/>
      <c r="J573" s="14"/>
      <c r="K573" s="14"/>
      <c r="L573" s="14"/>
      <c r="M573" s="14"/>
      <c r="N573" s="14"/>
      <c r="O573" s="14"/>
    </row>
    <row r="574" spans="3:15" ht="13" x14ac:dyDescent="0.25">
      <c r="C574" s="50"/>
      <c r="G574" s="54"/>
      <c r="H574" s="54"/>
      <c r="I574" s="14"/>
      <c r="J574" s="14"/>
      <c r="K574" s="14"/>
      <c r="L574" s="14"/>
      <c r="M574" s="14"/>
      <c r="N574" s="14"/>
      <c r="O574" s="14"/>
    </row>
    <row r="575" spans="3:15" ht="13" x14ac:dyDescent="0.25">
      <c r="C575" s="50"/>
      <c r="G575" s="54"/>
      <c r="H575" s="54"/>
      <c r="I575" s="14"/>
      <c r="J575" s="14"/>
      <c r="K575" s="14"/>
      <c r="L575" s="14"/>
      <c r="M575" s="14"/>
      <c r="N575" s="14"/>
      <c r="O575" s="14"/>
    </row>
    <row r="576" spans="3:15" ht="13" x14ac:dyDescent="0.25">
      <c r="C576" s="50"/>
      <c r="G576" s="54"/>
      <c r="H576" s="54"/>
      <c r="I576" s="14"/>
      <c r="J576" s="14"/>
      <c r="K576" s="14"/>
      <c r="L576" s="14"/>
      <c r="M576" s="14"/>
      <c r="N576" s="14"/>
      <c r="O576" s="14"/>
    </row>
    <row r="577" spans="3:15" ht="13" x14ac:dyDescent="0.25">
      <c r="C577" s="50"/>
      <c r="G577" s="54"/>
      <c r="H577" s="54"/>
      <c r="I577" s="14"/>
      <c r="J577" s="14"/>
      <c r="K577" s="14"/>
      <c r="L577" s="14"/>
      <c r="M577" s="14"/>
      <c r="N577" s="14"/>
      <c r="O577" s="14"/>
    </row>
    <row r="578" spans="3:15" ht="13" x14ac:dyDescent="0.25">
      <c r="C578" s="50"/>
      <c r="G578" s="54"/>
      <c r="H578" s="54"/>
      <c r="I578" s="14"/>
      <c r="J578" s="14"/>
      <c r="K578" s="14"/>
      <c r="L578" s="14"/>
      <c r="M578" s="14"/>
      <c r="N578" s="14"/>
      <c r="O578" s="14"/>
    </row>
    <row r="579" spans="3:15" ht="13" x14ac:dyDescent="0.25">
      <c r="C579" s="50"/>
      <c r="G579" s="54"/>
      <c r="H579" s="54"/>
      <c r="I579" s="14"/>
      <c r="J579" s="14"/>
      <c r="K579" s="14"/>
      <c r="L579" s="14"/>
      <c r="M579" s="14"/>
      <c r="N579" s="14"/>
      <c r="O579" s="14"/>
    </row>
    <row r="580" spans="3:15" ht="13" x14ac:dyDescent="0.25">
      <c r="C580" s="50"/>
      <c r="G580" s="54"/>
      <c r="H580" s="54"/>
      <c r="I580" s="14"/>
      <c r="J580" s="14"/>
      <c r="K580" s="14"/>
      <c r="L580" s="14"/>
      <c r="M580" s="14"/>
      <c r="N580" s="14"/>
      <c r="O580" s="14"/>
    </row>
    <row r="581" spans="3:15" ht="13" x14ac:dyDescent="0.25">
      <c r="C581" s="50"/>
      <c r="G581" s="54"/>
      <c r="H581" s="54"/>
      <c r="I581" s="14"/>
      <c r="J581" s="14"/>
      <c r="K581" s="14"/>
      <c r="L581" s="14"/>
      <c r="M581" s="14"/>
      <c r="N581" s="14"/>
      <c r="O581" s="14"/>
    </row>
    <row r="582" spans="3:15" ht="13" x14ac:dyDescent="0.25">
      <c r="C582" s="50"/>
      <c r="G582" s="54"/>
      <c r="H582" s="54"/>
      <c r="I582" s="14"/>
      <c r="J582" s="14"/>
      <c r="K582" s="14"/>
      <c r="L582" s="14"/>
      <c r="M582" s="14"/>
      <c r="N582" s="14"/>
      <c r="O582" s="14"/>
    </row>
    <row r="583" spans="3:15" ht="13" x14ac:dyDescent="0.25">
      <c r="C583" s="50"/>
      <c r="G583" s="54"/>
      <c r="H583" s="54"/>
      <c r="I583" s="14"/>
      <c r="J583" s="14"/>
      <c r="K583" s="14"/>
      <c r="L583" s="14"/>
      <c r="M583" s="14"/>
      <c r="N583" s="14"/>
      <c r="O583" s="14"/>
    </row>
    <row r="584" spans="3:15" ht="13" x14ac:dyDescent="0.25">
      <c r="C584" s="50"/>
      <c r="G584" s="54"/>
      <c r="H584" s="54"/>
      <c r="I584" s="14"/>
      <c r="J584" s="14"/>
      <c r="K584" s="14"/>
      <c r="L584" s="14"/>
      <c r="M584" s="14"/>
      <c r="N584" s="14"/>
      <c r="O584" s="14"/>
    </row>
    <row r="585" spans="3:15" ht="13" x14ac:dyDescent="0.25">
      <c r="C585" s="50"/>
      <c r="G585" s="54"/>
      <c r="H585" s="54"/>
      <c r="I585" s="14"/>
      <c r="J585" s="14"/>
      <c r="K585" s="14"/>
      <c r="L585" s="14"/>
      <c r="M585" s="14"/>
      <c r="N585" s="14"/>
      <c r="O585" s="14"/>
    </row>
    <row r="586" spans="3:15" ht="13" x14ac:dyDescent="0.25">
      <c r="C586" s="50"/>
      <c r="G586" s="54"/>
      <c r="H586" s="54"/>
      <c r="I586" s="14"/>
      <c r="J586" s="14"/>
      <c r="K586" s="14"/>
      <c r="L586" s="14"/>
      <c r="M586" s="14"/>
      <c r="N586" s="14"/>
      <c r="O586" s="14"/>
    </row>
    <row r="587" spans="3:15" ht="13" x14ac:dyDescent="0.25">
      <c r="C587" s="50"/>
      <c r="G587" s="54"/>
      <c r="H587" s="54"/>
      <c r="I587" s="14"/>
      <c r="J587" s="14"/>
      <c r="K587" s="14"/>
      <c r="L587" s="14"/>
      <c r="M587" s="14"/>
      <c r="N587" s="14"/>
      <c r="O587" s="14"/>
    </row>
    <row r="588" spans="3:15" ht="13" x14ac:dyDescent="0.25">
      <c r="C588" s="50"/>
      <c r="G588" s="54"/>
      <c r="H588" s="54"/>
      <c r="I588" s="14"/>
      <c r="J588" s="14"/>
      <c r="K588" s="14"/>
      <c r="L588" s="14"/>
      <c r="M588" s="14"/>
      <c r="N588" s="14"/>
      <c r="O588" s="14"/>
    </row>
    <row r="589" spans="3:15" ht="13" x14ac:dyDescent="0.25">
      <c r="C589" s="50"/>
      <c r="G589" s="54"/>
      <c r="H589" s="54"/>
      <c r="I589" s="14"/>
      <c r="J589" s="14"/>
      <c r="K589" s="14"/>
      <c r="L589" s="14"/>
      <c r="M589" s="14"/>
      <c r="N589" s="14"/>
      <c r="O589" s="14"/>
    </row>
    <row r="590" spans="3:15" ht="13" x14ac:dyDescent="0.25">
      <c r="C590" s="50"/>
      <c r="G590" s="54"/>
      <c r="H590" s="54"/>
      <c r="I590" s="14"/>
      <c r="J590" s="14"/>
      <c r="K590" s="14"/>
      <c r="L590" s="14"/>
      <c r="M590" s="14"/>
      <c r="N590" s="14"/>
      <c r="O590" s="14"/>
    </row>
    <row r="591" spans="3:15" ht="13" x14ac:dyDescent="0.25">
      <c r="C591" s="50"/>
      <c r="G591" s="54"/>
      <c r="H591" s="54"/>
      <c r="I591" s="14"/>
      <c r="J591" s="14"/>
      <c r="K591" s="14"/>
      <c r="L591" s="14"/>
      <c r="M591" s="14"/>
      <c r="N591" s="14"/>
      <c r="O591" s="14"/>
    </row>
    <row r="592" spans="3:15" ht="13" x14ac:dyDescent="0.25">
      <c r="C592" s="50"/>
      <c r="G592" s="54"/>
      <c r="H592" s="54"/>
      <c r="I592" s="14"/>
      <c r="J592" s="14"/>
      <c r="K592" s="14"/>
      <c r="L592" s="14"/>
      <c r="M592" s="14"/>
      <c r="N592" s="14"/>
      <c r="O592" s="14"/>
    </row>
    <row r="593" spans="3:15" ht="13" x14ac:dyDescent="0.25">
      <c r="C593" s="50"/>
      <c r="G593" s="54"/>
      <c r="H593" s="54"/>
      <c r="I593" s="14"/>
      <c r="J593" s="14"/>
      <c r="K593" s="14"/>
      <c r="L593" s="14"/>
      <c r="M593" s="14"/>
      <c r="N593" s="14"/>
      <c r="O593" s="14"/>
    </row>
    <row r="594" spans="3:15" ht="13" x14ac:dyDescent="0.25">
      <c r="C594" s="50"/>
      <c r="G594" s="54"/>
      <c r="H594" s="54"/>
      <c r="I594" s="14"/>
      <c r="J594" s="14"/>
      <c r="K594" s="14"/>
      <c r="L594" s="14"/>
      <c r="M594" s="14"/>
      <c r="N594" s="14"/>
      <c r="O594" s="14"/>
    </row>
    <row r="595" spans="3:15" ht="13" x14ac:dyDescent="0.25">
      <c r="C595" s="50"/>
      <c r="G595" s="54"/>
      <c r="H595" s="54"/>
      <c r="I595" s="14"/>
      <c r="J595" s="14"/>
      <c r="K595" s="14"/>
      <c r="L595" s="14"/>
      <c r="M595" s="14"/>
      <c r="N595" s="14"/>
      <c r="O595" s="14"/>
    </row>
    <row r="596" spans="3:15" ht="13" x14ac:dyDescent="0.25">
      <c r="C596" s="50"/>
      <c r="G596" s="54"/>
      <c r="H596" s="54"/>
      <c r="I596" s="14"/>
      <c r="J596" s="14"/>
      <c r="K596" s="14"/>
      <c r="L596" s="14"/>
      <c r="M596" s="14"/>
      <c r="N596" s="14"/>
      <c r="O596" s="14"/>
    </row>
    <row r="597" spans="3:15" ht="13" x14ac:dyDescent="0.25">
      <c r="C597" s="50"/>
      <c r="G597" s="54"/>
      <c r="H597" s="54"/>
      <c r="I597" s="14"/>
      <c r="J597" s="14"/>
      <c r="K597" s="14"/>
      <c r="L597" s="14"/>
      <c r="M597" s="14"/>
      <c r="N597" s="14"/>
      <c r="O597" s="14"/>
    </row>
    <row r="598" spans="3:15" ht="13" x14ac:dyDescent="0.25">
      <c r="C598" s="50"/>
      <c r="G598" s="54"/>
      <c r="H598" s="54"/>
      <c r="I598" s="14"/>
      <c r="J598" s="14"/>
      <c r="K598" s="14"/>
      <c r="L598" s="14"/>
      <c r="M598" s="14"/>
      <c r="N598" s="14"/>
      <c r="O598" s="14"/>
    </row>
    <row r="599" spans="3:15" ht="13" x14ac:dyDescent="0.25">
      <c r="C599" s="50"/>
      <c r="G599" s="54"/>
      <c r="H599" s="54"/>
      <c r="I599" s="14"/>
      <c r="J599" s="14"/>
      <c r="K599" s="14"/>
      <c r="L599" s="14"/>
      <c r="M599" s="14"/>
      <c r="N599" s="14"/>
      <c r="O599" s="14"/>
    </row>
    <row r="600" spans="3:15" ht="13" x14ac:dyDescent="0.25">
      <c r="C600" s="50"/>
      <c r="G600" s="54"/>
      <c r="H600" s="54"/>
      <c r="I600" s="14"/>
      <c r="J600" s="14"/>
      <c r="K600" s="14"/>
      <c r="L600" s="14"/>
      <c r="M600" s="14"/>
      <c r="N600" s="14"/>
      <c r="O600" s="14"/>
    </row>
    <row r="601" spans="3:15" ht="13" x14ac:dyDescent="0.25">
      <c r="C601" s="50"/>
      <c r="G601" s="54"/>
      <c r="H601" s="54"/>
      <c r="I601" s="14"/>
      <c r="J601" s="14"/>
      <c r="K601" s="14"/>
      <c r="L601" s="14"/>
      <c r="M601" s="14"/>
      <c r="N601" s="14"/>
      <c r="O601" s="14"/>
    </row>
    <row r="602" spans="3:15" ht="13" x14ac:dyDescent="0.25">
      <c r="C602" s="50"/>
      <c r="G602" s="54"/>
      <c r="H602" s="54"/>
      <c r="I602" s="14"/>
      <c r="J602" s="14"/>
      <c r="K602" s="14"/>
      <c r="L602" s="14"/>
      <c r="M602" s="14"/>
      <c r="N602" s="14"/>
      <c r="O602" s="14"/>
    </row>
    <row r="603" spans="3:15" ht="13" x14ac:dyDescent="0.25">
      <c r="C603" s="50"/>
      <c r="G603" s="54"/>
      <c r="H603" s="54"/>
      <c r="I603" s="14"/>
      <c r="J603" s="14"/>
      <c r="K603" s="14"/>
      <c r="L603" s="14"/>
      <c r="M603" s="14"/>
      <c r="N603" s="14"/>
      <c r="O603" s="14"/>
    </row>
    <row r="604" spans="3:15" ht="13" x14ac:dyDescent="0.25">
      <c r="C604" s="50"/>
      <c r="G604" s="54"/>
      <c r="H604" s="54"/>
      <c r="I604" s="14"/>
      <c r="J604" s="14"/>
      <c r="K604" s="14"/>
      <c r="L604" s="14"/>
      <c r="M604" s="14"/>
      <c r="N604" s="14"/>
      <c r="O604" s="14"/>
    </row>
    <row r="605" spans="3:15" ht="13" x14ac:dyDescent="0.25">
      <c r="C605" s="50"/>
      <c r="G605" s="54"/>
      <c r="H605" s="54"/>
      <c r="I605" s="14"/>
      <c r="J605" s="14"/>
      <c r="K605" s="14"/>
      <c r="L605" s="14"/>
      <c r="M605" s="14"/>
      <c r="N605" s="14"/>
      <c r="O605" s="14"/>
    </row>
    <row r="606" spans="3:15" ht="13" x14ac:dyDescent="0.25">
      <c r="C606" s="50"/>
      <c r="G606" s="54"/>
      <c r="H606" s="54"/>
      <c r="I606" s="14"/>
      <c r="J606" s="14"/>
      <c r="K606" s="14"/>
      <c r="L606" s="14"/>
      <c r="M606" s="14"/>
      <c r="N606" s="14"/>
      <c r="O606" s="14"/>
    </row>
    <row r="607" spans="3:15" ht="13" x14ac:dyDescent="0.25">
      <c r="C607" s="50"/>
      <c r="G607" s="54"/>
      <c r="H607" s="54"/>
      <c r="I607" s="14"/>
      <c r="J607" s="14"/>
      <c r="K607" s="14"/>
      <c r="L607" s="14"/>
      <c r="M607" s="14"/>
      <c r="N607" s="14"/>
      <c r="O607" s="14"/>
    </row>
    <row r="608" spans="3:15" ht="13" x14ac:dyDescent="0.25">
      <c r="C608" s="50"/>
      <c r="G608" s="54"/>
      <c r="H608" s="54"/>
      <c r="I608" s="14"/>
      <c r="J608" s="14"/>
      <c r="K608" s="14"/>
      <c r="L608" s="14"/>
      <c r="M608" s="14"/>
      <c r="N608" s="14"/>
      <c r="O608" s="14"/>
    </row>
    <row r="609" spans="3:15" ht="13" x14ac:dyDescent="0.25">
      <c r="C609" s="50"/>
      <c r="G609" s="54"/>
      <c r="H609" s="54"/>
      <c r="I609" s="14"/>
      <c r="J609" s="14"/>
      <c r="K609" s="14"/>
      <c r="L609" s="14"/>
      <c r="M609" s="14"/>
      <c r="N609" s="14"/>
      <c r="O609" s="14"/>
    </row>
    <row r="610" spans="3:15" ht="13" x14ac:dyDescent="0.25">
      <c r="C610" s="50"/>
      <c r="G610" s="54"/>
      <c r="H610" s="54"/>
      <c r="I610" s="14"/>
      <c r="J610" s="14"/>
      <c r="K610" s="14"/>
      <c r="L610" s="14"/>
      <c r="M610" s="14"/>
      <c r="N610" s="14"/>
      <c r="O610" s="14"/>
    </row>
    <row r="611" spans="3:15" ht="13" x14ac:dyDescent="0.25">
      <c r="C611" s="50"/>
      <c r="G611" s="54"/>
      <c r="H611" s="54"/>
      <c r="I611" s="14"/>
      <c r="J611" s="14"/>
      <c r="K611" s="14"/>
      <c r="L611" s="14"/>
      <c r="M611" s="14"/>
      <c r="N611" s="14"/>
      <c r="O611" s="14"/>
    </row>
    <row r="612" spans="3:15" ht="13" x14ac:dyDescent="0.25">
      <c r="C612" s="50"/>
      <c r="G612" s="54"/>
      <c r="H612" s="54"/>
      <c r="I612" s="14"/>
      <c r="J612" s="14"/>
      <c r="K612" s="14"/>
      <c r="L612" s="14"/>
      <c r="M612" s="14"/>
      <c r="N612" s="14"/>
      <c r="O612" s="14"/>
    </row>
    <row r="613" spans="3:15" ht="13" x14ac:dyDescent="0.25">
      <c r="C613" s="50"/>
      <c r="G613" s="54"/>
      <c r="H613" s="54"/>
      <c r="I613" s="14"/>
      <c r="J613" s="14"/>
      <c r="K613" s="14"/>
      <c r="L613" s="14"/>
      <c r="M613" s="14"/>
      <c r="N613" s="14"/>
      <c r="O613" s="14"/>
    </row>
    <row r="614" spans="3:15" ht="13" x14ac:dyDescent="0.25">
      <c r="C614" s="50"/>
      <c r="G614" s="54"/>
      <c r="H614" s="54"/>
      <c r="I614" s="14"/>
      <c r="J614" s="14"/>
      <c r="K614" s="14"/>
      <c r="L614" s="14"/>
      <c r="M614" s="14"/>
      <c r="N614" s="14"/>
      <c r="O614" s="14"/>
    </row>
    <row r="615" spans="3:15" ht="13" x14ac:dyDescent="0.25">
      <c r="C615" s="50"/>
      <c r="G615" s="54"/>
      <c r="H615" s="54"/>
      <c r="I615" s="14"/>
      <c r="J615" s="14"/>
      <c r="K615" s="14"/>
      <c r="L615" s="14"/>
      <c r="M615" s="14"/>
      <c r="N615" s="14"/>
      <c r="O615" s="14"/>
    </row>
    <row r="616" spans="3:15" ht="13" x14ac:dyDescent="0.25">
      <c r="C616" s="50"/>
      <c r="G616" s="54"/>
      <c r="H616" s="54"/>
      <c r="I616" s="14"/>
      <c r="J616" s="14"/>
      <c r="K616" s="14"/>
      <c r="L616" s="14"/>
      <c r="M616" s="14"/>
      <c r="N616" s="14"/>
      <c r="O616" s="14"/>
    </row>
    <row r="617" spans="3:15" ht="13" x14ac:dyDescent="0.25">
      <c r="C617" s="50"/>
      <c r="G617" s="54"/>
      <c r="H617" s="54"/>
      <c r="I617" s="14"/>
      <c r="J617" s="14"/>
      <c r="K617" s="14"/>
      <c r="L617" s="14"/>
      <c r="M617" s="14"/>
      <c r="N617" s="14"/>
      <c r="O617" s="14"/>
    </row>
    <row r="618" spans="3:15" ht="13" x14ac:dyDescent="0.25">
      <c r="C618" s="50"/>
      <c r="G618" s="54"/>
      <c r="H618" s="54"/>
      <c r="I618" s="14"/>
      <c r="J618" s="14"/>
      <c r="K618" s="14"/>
      <c r="L618" s="14"/>
      <c r="M618" s="14"/>
      <c r="N618" s="14"/>
      <c r="O618" s="14"/>
    </row>
    <row r="619" spans="3:15" ht="13" x14ac:dyDescent="0.25">
      <c r="C619" s="50"/>
      <c r="G619" s="54"/>
      <c r="H619" s="54"/>
      <c r="I619" s="14"/>
      <c r="J619" s="14"/>
      <c r="K619" s="14"/>
      <c r="L619" s="14"/>
      <c r="M619" s="14"/>
      <c r="N619" s="14"/>
      <c r="O619" s="14"/>
    </row>
    <row r="620" spans="3:15" ht="13" x14ac:dyDescent="0.25">
      <c r="C620" s="50"/>
      <c r="G620" s="54"/>
      <c r="H620" s="54"/>
      <c r="I620" s="14"/>
      <c r="J620" s="14"/>
      <c r="K620" s="14"/>
      <c r="L620" s="14"/>
      <c r="M620" s="14"/>
      <c r="N620" s="14"/>
      <c r="O620" s="14"/>
    </row>
    <row r="621" spans="3:15" ht="13" x14ac:dyDescent="0.25">
      <c r="C621" s="50"/>
      <c r="G621" s="54"/>
      <c r="H621" s="54"/>
      <c r="I621" s="14"/>
      <c r="J621" s="14"/>
      <c r="K621" s="14"/>
      <c r="L621" s="14"/>
      <c r="M621" s="14"/>
      <c r="N621" s="14"/>
      <c r="O621" s="14"/>
    </row>
    <row r="622" spans="3:15" ht="13" x14ac:dyDescent="0.25">
      <c r="C622" s="50"/>
      <c r="G622" s="54"/>
      <c r="H622" s="54"/>
      <c r="I622" s="14"/>
      <c r="J622" s="14"/>
      <c r="K622" s="14"/>
      <c r="L622" s="14"/>
      <c r="M622" s="14"/>
      <c r="N622" s="14"/>
      <c r="O622" s="14"/>
    </row>
    <row r="623" spans="3:15" ht="13" x14ac:dyDescent="0.25">
      <c r="C623" s="50"/>
      <c r="G623" s="54"/>
      <c r="H623" s="54"/>
      <c r="I623" s="14"/>
      <c r="J623" s="14"/>
      <c r="K623" s="14"/>
      <c r="L623" s="14"/>
      <c r="M623" s="14"/>
      <c r="N623" s="14"/>
      <c r="O623" s="14"/>
    </row>
    <row r="624" spans="3:15" ht="13" x14ac:dyDescent="0.25">
      <c r="C624" s="50"/>
      <c r="G624" s="54"/>
      <c r="H624" s="54"/>
      <c r="I624" s="14"/>
      <c r="J624" s="14"/>
      <c r="K624" s="14"/>
      <c r="L624" s="14"/>
      <c r="M624" s="14"/>
      <c r="N624" s="14"/>
      <c r="O624" s="14"/>
    </row>
    <row r="625" spans="3:15" ht="13" x14ac:dyDescent="0.25">
      <c r="C625" s="50"/>
      <c r="G625" s="54"/>
      <c r="H625" s="54"/>
      <c r="I625" s="14"/>
      <c r="J625" s="14"/>
      <c r="K625" s="14"/>
      <c r="L625" s="14"/>
      <c r="M625" s="14"/>
      <c r="N625" s="14"/>
      <c r="O625" s="14"/>
    </row>
    <row r="626" spans="3:15" ht="13" x14ac:dyDescent="0.25">
      <c r="C626" s="50"/>
      <c r="G626" s="54"/>
      <c r="H626" s="54"/>
      <c r="I626" s="14"/>
      <c r="J626" s="14"/>
      <c r="K626" s="14"/>
      <c r="L626" s="14"/>
      <c r="M626" s="14"/>
      <c r="N626" s="14"/>
      <c r="O626" s="14"/>
    </row>
    <row r="627" spans="3:15" ht="13" x14ac:dyDescent="0.25">
      <c r="C627" s="50"/>
      <c r="G627" s="54"/>
      <c r="H627" s="54"/>
      <c r="I627" s="14"/>
      <c r="J627" s="14"/>
      <c r="K627" s="14"/>
      <c r="L627" s="14"/>
      <c r="M627" s="14"/>
      <c r="N627" s="14"/>
      <c r="O627" s="14"/>
    </row>
    <row r="628" spans="3:15" ht="13" x14ac:dyDescent="0.25">
      <c r="C628" s="50"/>
      <c r="G628" s="54"/>
      <c r="H628" s="54"/>
      <c r="I628" s="14"/>
      <c r="J628" s="14"/>
      <c r="K628" s="14"/>
      <c r="L628" s="14"/>
      <c r="M628" s="14"/>
      <c r="N628" s="14"/>
      <c r="O628" s="14"/>
    </row>
    <row r="629" spans="3:15" ht="13" x14ac:dyDescent="0.25">
      <c r="C629" s="50"/>
      <c r="G629" s="54"/>
      <c r="H629" s="54"/>
      <c r="I629" s="14"/>
      <c r="J629" s="14"/>
      <c r="K629" s="14"/>
      <c r="L629" s="14"/>
      <c r="M629" s="14"/>
      <c r="N629" s="14"/>
      <c r="O629" s="14"/>
    </row>
    <row r="630" spans="3:15" ht="13" x14ac:dyDescent="0.25">
      <c r="C630" s="50"/>
      <c r="G630" s="54"/>
      <c r="H630" s="54"/>
      <c r="I630" s="14"/>
      <c r="J630" s="14"/>
      <c r="K630" s="14"/>
      <c r="L630" s="14"/>
      <c r="M630" s="14"/>
      <c r="N630" s="14"/>
      <c r="O630" s="14"/>
    </row>
    <row r="631" spans="3:15" ht="13" x14ac:dyDescent="0.25">
      <c r="C631" s="50"/>
      <c r="G631" s="54"/>
      <c r="H631" s="54"/>
      <c r="I631" s="14"/>
      <c r="J631" s="14"/>
      <c r="K631" s="14"/>
      <c r="L631" s="14"/>
      <c r="M631" s="14"/>
      <c r="N631" s="14"/>
      <c r="O631" s="14"/>
    </row>
    <row r="632" spans="3:15" ht="13" x14ac:dyDescent="0.25">
      <c r="C632" s="50"/>
      <c r="G632" s="54"/>
      <c r="H632" s="54"/>
      <c r="I632" s="14"/>
      <c r="J632" s="14"/>
      <c r="K632" s="14"/>
      <c r="L632" s="14"/>
      <c r="M632" s="14"/>
      <c r="N632" s="14"/>
      <c r="O632" s="14"/>
    </row>
    <row r="633" spans="3:15" ht="13" x14ac:dyDescent="0.25">
      <c r="C633" s="50"/>
      <c r="G633" s="54"/>
      <c r="H633" s="54"/>
      <c r="I633" s="14"/>
      <c r="J633" s="14"/>
      <c r="K633" s="14"/>
      <c r="L633" s="14"/>
      <c r="M633" s="14"/>
      <c r="N633" s="14"/>
      <c r="O633" s="14"/>
    </row>
    <row r="634" spans="3:15" ht="13" x14ac:dyDescent="0.25">
      <c r="C634" s="50"/>
      <c r="G634" s="54"/>
      <c r="H634" s="54"/>
      <c r="I634" s="14"/>
      <c r="J634" s="14"/>
      <c r="K634" s="14"/>
      <c r="L634" s="14"/>
      <c r="M634" s="14"/>
      <c r="N634" s="14"/>
      <c r="O634" s="14"/>
    </row>
    <row r="635" spans="3:15" ht="13" x14ac:dyDescent="0.25">
      <c r="C635" s="50"/>
      <c r="G635" s="54"/>
      <c r="H635" s="54"/>
      <c r="I635" s="14"/>
      <c r="J635" s="14"/>
      <c r="K635" s="14"/>
      <c r="L635" s="14"/>
      <c r="M635" s="14"/>
      <c r="N635" s="14"/>
      <c r="O635" s="14"/>
    </row>
    <row r="636" spans="3:15" ht="13" x14ac:dyDescent="0.25">
      <c r="C636" s="50"/>
      <c r="G636" s="54"/>
      <c r="H636" s="54"/>
      <c r="I636" s="14"/>
      <c r="J636" s="14"/>
      <c r="K636" s="14"/>
      <c r="L636" s="14"/>
      <c r="M636" s="14"/>
      <c r="N636" s="14"/>
      <c r="O636" s="14"/>
    </row>
    <row r="637" spans="3:15" ht="13" x14ac:dyDescent="0.25">
      <c r="C637" s="50"/>
      <c r="G637" s="54"/>
      <c r="H637" s="54"/>
      <c r="I637" s="14"/>
      <c r="J637" s="14"/>
      <c r="K637" s="14"/>
      <c r="L637" s="14"/>
      <c r="M637" s="14"/>
      <c r="N637" s="14"/>
      <c r="O637" s="14"/>
    </row>
    <row r="638" spans="3:15" ht="13" x14ac:dyDescent="0.25">
      <c r="C638" s="50"/>
      <c r="G638" s="54"/>
      <c r="H638" s="54"/>
      <c r="I638" s="14"/>
      <c r="J638" s="14"/>
      <c r="K638" s="14"/>
      <c r="L638" s="14"/>
      <c r="M638" s="14"/>
      <c r="N638" s="14"/>
      <c r="O638" s="14"/>
    </row>
    <row r="639" spans="3:15" ht="13" x14ac:dyDescent="0.25">
      <c r="C639" s="50"/>
      <c r="G639" s="54"/>
      <c r="H639" s="54"/>
      <c r="I639" s="14"/>
      <c r="J639" s="14"/>
      <c r="K639" s="14"/>
      <c r="L639" s="14"/>
      <c r="M639" s="14"/>
      <c r="N639" s="14"/>
      <c r="O639" s="14"/>
    </row>
    <row r="640" spans="3:15" ht="13" x14ac:dyDescent="0.25">
      <c r="C640" s="50"/>
      <c r="G640" s="54"/>
      <c r="H640" s="54"/>
      <c r="I640" s="14"/>
      <c r="J640" s="14"/>
      <c r="K640" s="14"/>
      <c r="L640" s="14"/>
      <c r="M640" s="14"/>
      <c r="N640" s="14"/>
      <c r="O640" s="14"/>
    </row>
    <row r="641" spans="3:15" ht="13" x14ac:dyDescent="0.25">
      <c r="C641" s="50"/>
      <c r="G641" s="54"/>
      <c r="H641" s="54"/>
      <c r="I641" s="14"/>
      <c r="J641" s="14"/>
      <c r="K641" s="14"/>
      <c r="L641" s="14"/>
      <c r="M641" s="14"/>
      <c r="N641" s="14"/>
      <c r="O641" s="14"/>
    </row>
    <row r="642" spans="3:15" ht="13" x14ac:dyDescent="0.25">
      <c r="C642" s="50"/>
      <c r="G642" s="54"/>
      <c r="H642" s="54"/>
      <c r="I642" s="14"/>
      <c r="J642" s="14"/>
      <c r="K642" s="14"/>
      <c r="L642" s="14"/>
      <c r="M642" s="14"/>
      <c r="N642" s="14"/>
      <c r="O642" s="14"/>
    </row>
    <row r="643" spans="3:15" ht="13" x14ac:dyDescent="0.25">
      <c r="C643" s="50"/>
      <c r="G643" s="54"/>
      <c r="H643" s="54"/>
      <c r="I643" s="14"/>
      <c r="J643" s="14"/>
      <c r="K643" s="14"/>
      <c r="L643" s="14"/>
      <c r="M643" s="14"/>
      <c r="N643" s="14"/>
      <c r="O643" s="14"/>
    </row>
    <row r="644" spans="3:15" ht="13" x14ac:dyDescent="0.25">
      <c r="C644" s="50"/>
      <c r="G644" s="54"/>
      <c r="H644" s="54"/>
      <c r="I644" s="14"/>
      <c r="J644" s="14"/>
      <c r="K644" s="14"/>
      <c r="L644" s="14"/>
      <c r="M644" s="14"/>
      <c r="N644" s="14"/>
      <c r="O644" s="14"/>
    </row>
    <row r="645" spans="3:15" ht="13" x14ac:dyDescent="0.25">
      <c r="C645" s="50"/>
      <c r="G645" s="54"/>
      <c r="H645" s="54"/>
      <c r="I645" s="14"/>
      <c r="J645" s="14"/>
      <c r="K645" s="14"/>
      <c r="L645" s="14"/>
      <c r="M645" s="14"/>
      <c r="N645" s="14"/>
      <c r="O645" s="14"/>
    </row>
    <row r="646" spans="3:15" ht="13" x14ac:dyDescent="0.25">
      <c r="C646" s="50"/>
      <c r="G646" s="54"/>
      <c r="H646" s="54"/>
      <c r="I646" s="14"/>
      <c r="J646" s="14"/>
      <c r="K646" s="14"/>
      <c r="L646" s="14"/>
      <c r="M646" s="14"/>
      <c r="N646" s="14"/>
      <c r="O646" s="14"/>
    </row>
    <row r="647" spans="3:15" ht="13" x14ac:dyDescent="0.25">
      <c r="C647" s="50"/>
      <c r="G647" s="54"/>
      <c r="H647" s="54"/>
      <c r="I647" s="14"/>
      <c r="J647" s="14"/>
      <c r="K647" s="14"/>
      <c r="L647" s="14"/>
      <c r="M647" s="14"/>
      <c r="N647" s="14"/>
      <c r="O647" s="14"/>
    </row>
    <row r="648" spans="3:15" ht="13" x14ac:dyDescent="0.25">
      <c r="C648" s="50"/>
      <c r="G648" s="54"/>
      <c r="H648" s="54"/>
      <c r="I648" s="14"/>
      <c r="J648" s="14"/>
      <c r="K648" s="14"/>
      <c r="L648" s="14"/>
      <c r="M648" s="14"/>
      <c r="N648" s="14"/>
      <c r="O648" s="14"/>
    </row>
    <row r="649" spans="3:15" ht="13" x14ac:dyDescent="0.25">
      <c r="C649" s="50"/>
      <c r="G649" s="54"/>
      <c r="H649" s="54"/>
      <c r="I649" s="14"/>
      <c r="J649" s="14"/>
      <c r="K649" s="14"/>
      <c r="L649" s="14"/>
      <c r="M649" s="14"/>
      <c r="N649" s="14"/>
      <c r="O649" s="14"/>
    </row>
    <row r="650" spans="3:15" ht="13" x14ac:dyDescent="0.25">
      <c r="C650" s="50"/>
      <c r="G650" s="54"/>
      <c r="H650" s="54"/>
      <c r="I650" s="14"/>
      <c r="J650" s="14"/>
      <c r="K650" s="14"/>
      <c r="L650" s="14"/>
      <c r="M650" s="14"/>
      <c r="N650" s="14"/>
      <c r="O650" s="14"/>
    </row>
    <row r="651" spans="3:15" ht="13" x14ac:dyDescent="0.25">
      <c r="C651" s="50"/>
      <c r="G651" s="54"/>
      <c r="H651" s="54"/>
      <c r="I651" s="14"/>
      <c r="J651" s="14"/>
      <c r="K651" s="14"/>
      <c r="L651" s="14"/>
      <c r="M651" s="14"/>
      <c r="N651" s="14"/>
      <c r="O651" s="14"/>
    </row>
    <row r="652" spans="3:15" ht="13" x14ac:dyDescent="0.25">
      <c r="C652" s="50"/>
      <c r="G652" s="54"/>
      <c r="H652" s="54"/>
      <c r="I652" s="14"/>
      <c r="J652" s="14"/>
      <c r="K652" s="14"/>
      <c r="L652" s="14"/>
      <c r="M652" s="14"/>
      <c r="N652" s="14"/>
      <c r="O652" s="14"/>
    </row>
    <row r="653" spans="3:15" ht="13" x14ac:dyDescent="0.25">
      <c r="C653" s="50"/>
      <c r="G653" s="54"/>
      <c r="H653" s="54"/>
      <c r="I653" s="14"/>
      <c r="J653" s="14"/>
      <c r="K653" s="14"/>
      <c r="L653" s="14"/>
      <c r="M653" s="14"/>
      <c r="N653" s="14"/>
      <c r="O653" s="14"/>
    </row>
    <row r="654" spans="3:15" ht="13" x14ac:dyDescent="0.25">
      <c r="C654" s="50"/>
      <c r="G654" s="54"/>
      <c r="H654" s="54"/>
      <c r="I654" s="14"/>
      <c r="J654" s="14"/>
      <c r="K654" s="14"/>
      <c r="L654" s="14"/>
      <c r="M654" s="14"/>
      <c r="N654" s="14"/>
      <c r="O654" s="14"/>
    </row>
    <row r="655" spans="3:15" ht="13" x14ac:dyDescent="0.25">
      <c r="C655" s="50"/>
      <c r="G655" s="54"/>
      <c r="H655" s="54"/>
      <c r="I655" s="14"/>
      <c r="J655" s="14"/>
      <c r="K655" s="14"/>
      <c r="L655" s="14"/>
      <c r="M655" s="14"/>
      <c r="N655" s="14"/>
      <c r="O655" s="14"/>
    </row>
    <row r="656" spans="3:15" ht="13" x14ac:dyDescent="0.25">
      <c r="C656" s="50"/>
      <c r="G656" s="54"/>
      <c r="H656" s="54"/>
      <c r="I656" s="14"/>
      <c r="J656" s="14"/>
      <c r="K656" s="14"/>
      <c r="L656" s="14"/>
      <c r="M656" s="14"/>
      <c r="N656" s="14"/>
      <c r="O656" s="14"/>
    </row>
    <row r="657" spans="3:15" ht="13" x14ac:dyDescent="0.25">
      <c r="C657" s="50"/>
      <c r="G657" s="54"/>
      <c r="H657" s="54"/>
      <c r="I657" s="14"/>
      <c r="J657" s="14"/>
      <c r="K657" s="14"/>
      <c r="L657" s="14"/>
      <c r="M657" s="14"/>
      <c r="N657" s="14"/>
      <c r="O657" s="14"/>
    </row>
    <row r="658" spans="3:15" ht="13" x14ac:dyDescent="0.25">
      <c r="C658" s="50"/>
      <c r="G658" s="54"/>
      <c r="H658" s="54"/>
      <c r="I658" s="14"/>
      <c r="J658" s="14"/>
      <c r="K658" s="14"/>
      <c r="L658" s="14"/>
      <c r="M658" s="14"/>
      <c r="N658" s="14"/>
      <c r="O658" s="14"/>
    </row>
    <row r="659" spans="3:15" ht="13" x14ac:dyDescent="0.25">
      <c r="C659" s="50"/>
      <c r="G659" s="54"/>
      <c r="H659" s="54"/>
      <c r="I659" s="14"/>
      <c r="J659" s="14"/>
      <c r="K659" s="14"/>
      <c r="L659" s="14"/>
      <c r="M659" s="14"/>
      <c r="N659" s="14"/>
      <c r="O659" s="14"/>
    </row>
    <row r="660" spans="3:15" ht="13" x14ac:dyDescent="0.25">
      <c r="C660" s="50"/>
      <c r="G660" s="54"/>
      <c r="H660" s="54"/>
      <c r="I660" s="14"/>
      <c r="J660" s="14"/>
      <c r="K660" s="14"/>
      <c r="L660" s="14"/>
      <c r="M660" s="14"/>
      <c r="N660" s="14"/>
      <c r="O660" s="14"/>
    </row>
    <row r="661" spans="3:15" ht="13" x14ac:dyDescent="0.25">
      <c r="C661" s="50"/>
      <c r="G661" s="54"/>
      <c r="H661" s="54"/>
      <c r="I661" s="14"/>
      <c r="J661" s="14"/>
      <c r="K661" s="14"/>
      <c r="L661" s="14"/>
      <c r="M661" s="14"/>
      <c r="N661" s="14"/>
      <c r="O661" s="14"/>
    </row>
    <row r="662" spans="3:15" ht="13" x14ac:dyDescent="0.25">
      <c r="C662" s="50"/>
      <c r="G662" s="54"/>
      <c r="H662" s="54"/>
      <c r="I662" s="14"/>
      <c r="J662" s="14"/>
      <c r="K662" s="14"/>
      <c r="L662" s="14"/>
      <c r="M662" s="14"/>
      <c r="N662" s="14"/>
      <c r="O662" s="14"/>
    </row>
    <row r="663" spans="3:15" ht="13" x14ac:dyDescent="0.25">
      <c r="C663" s="50"/>
      <c r="G663" s="54"/>
      <c r="H663" s="54"/>
      <c r="I663" s="14"/>
      <c r="J663" s="14"/>
      <c r="K663" s="14"/>
      <c r="L663" s="14"/>
      <c r="M663" s="14"/>
      <c r="N663" s="14"/>
      <c r="O663" s="14"/>
    </row>
    <row r="664" spans="3:15" ht="13" x14ac:dyDescent="0.25">
      <c r="C664" s="50"/>
      <c r="G664" s="54"/>
      <c r="H664" s="54"/>
      <c r="I664" s="14"/>
      <c r="J664" s="14"/>
      <c r="K664" s="14"/>
      <c r="L664" s="14"/>
      <c r="M664" s="14"/>
      <c r="N664" s="14"/>
      <c r="O664" s="14"/>
    </row>
    <row r="665" spans="3:15" ht="13" x14ac:dyDescent="0.25">
      <c r="C665" s="50"/>
      <c r="G665" s="54"/>
      <c r="H665" s="54"/>
      <c r="I665" s="14"/>
      <c r="J665" s="14"/>
      <c r="K665" s="14"/>
      <c r="L665" s="14"/>
      <c r="M665" s="14"/>
      <c r="N665" s="14"/>
      <c r="O665" s="14"/>
    </row>
    <row r="666" spans="3:15" ht="13" x14ac:dyDescent="0.25">
      <c r="C666" s="50"/>
      <c r="G666" s="54"/>
      <c r="H666" s="54"/>
      <c r="I666" s="14"/>
      <c r="J666" s="14"/>
      <c r="K666" s="14"/>
      <c r="L666" s="14"/>
      <c r="M666" s="14"/>
      <c r="N666" s="14"/>
      <c r="O666" s="14"/>
    </row>
    <row r="667" spans="3:15" ht="13" x14ac:dyDescent="0.25">
      <c r="C667" s="50"/>
      <c r="G667" s="54"/>
      <c r="H667" s="54"/>
      <c r="I667" s="14"/>
      <c r="J667" s="14"/>
      <c r="K667" s="14"/>
      <c r="L667" s="14"/>
      <c r="M667" s="14"/>
      <c r="N667" s="14"/>
      <c r="O667" s="14"/>
    </row>
    <row r="668" spans="3:15" ht="13" x14ac:dyDescent="0.25">
      <c r="C668" s="50"/>
      <c r="G668" s="54"/>
      <c r="H668" s="54"/>
      <c r="I668" s="14"/>
      <c r="J668" s="14"/>
      <c r="K668" s="14"/>
      <c r="L668" s="14"/>
      <c r="M668" s="14"/>
      <c r="N668" s="14"/>
      <c r="O668" s="14"/>
    </row>
    <row r="669" spans="3:15" ht="13" x14ac:dyDescent="0.25">
      <c r="C669" s="50"/>
      <c r="G669" s="54"/>
      <c r="H669" s="54"/>
      <c r="I669" s="14"/>
      <c r="J669" s="14"/>
      <c r="K669" s="14"/>
      <c r="L669" s="14"/>
      <c r="M669" s="14"/>
      <c r="N669" s="14"/>
      <c r="O669" s="14"/>
    </row>
    <row r="670" spans="3:15" ht="13" x14ac:dyDescent="0.25">
      <c r="C670" s="50"/>
      <c r="G670" s="54"/>
      <c r="H670" s="54"/>
      <c r="I670" s="14"/>
      <c r="J670" s="14"/>
      <c r="K670" s="14"/>
      <c r="L670" s="14"/>
      <c r="M670" s="14"/>
      <c r="N670" s="14"/>
      <c r="O670" s="14"/>
    </row>
    <row r="671" spans="3:15" ht="13" x14ac:dyDescent="0.25">
      <c r="C671" s="50"/>
      <c r="G671" s="54"/>
      <c r="H671" s="54"/>
      <c r="I671" s="14"/>
      <c r="J671" s="14"/>
      <c r="K671" s="14"/>
      <c r="L671" s="14"/>
      <c r="M671" s="14"/>
      <c r="N671" s="14"/>
      <c r="O671" s="14"/>
    </row>
    <row r="672" spans="3:15" ht="13" x14ac:dyDescent="0.25">
      <c r="C672" s="50"/>
      <c r="G672" s="54"/>
      <c r="H672" s="54"/>
      <c r="I672" s="14"/>
      <c r="J672" s="14"/>
      <c r="K672" s="14"/>
      <c r="L672" s="14"/>
      <c r="M672" s="14"/>
      <c r="N672" s="14"/>
      <c r="O672" s="14"/>
    </row>
    <row r="673" spans="3:15" ht="13" x14ac:dyDescent="0.25">
      <c r="C673" s="50"/>
      <c r="G673" s="54"/>
      <c r="H673" s="54"/>
      <c r="I673" s="14"/>
      <c r="J673" s="14"/>
      <c r="K673" s="14"/>
      <c r="L673" s="14"/>
      <c r="M673" s="14"/>
      <c r="N673" s="14"/>
      <c r="O673" s="14"/>
    </row>
    <row r="674" spans="3:15" ht="13" x14ac:dyDescent="0.25">
      <c r="C674" s="50"/>
      <c r="G674" s="54"/>
      <c r="H674" s="54"/>
      <c r="I674" s="14"/>
      <c r="J674" s="14"/>
      <c r="K674" s="14"/>
      <c r="L674" s="14"/>
      <c r="M674" s="14"/>
      <c r="N674" s="14"/>
      <c r="O674" s="14"/>
    </row>
    <row r="675" spans="3:15" ht="13" x14ac:dyDescent="0.25">
      <c r="C675" s="50"/>
      <c r="G675" s="54"/>
      <c r="H675" s="54"/>
      <c r="I675" s="14"/>
      <c r="J675" s="14"/>
      <c r="K675" s="14"/>
      <c r="L675" s="14"/>
      <c r="M675" s="14"/>
      <c r="N675" s="14"/>
      <c r="O675" s="14"/>
    </row>
    <row r="676" spans="3:15" ht="13" x14ac:dyDescent="0.25">
      <c r="C676" s="50"/>
      <c r="G676" s="54"/>
      <c r="H676" s="54"/>
      <c r="I676" s="14"/>
      <c r="J676" s="14"/>
      <c r="K676" s="14"/>
      <c r="L676" s="14"/>
      <c r="M676" s="14"/>
      <c r="N676" s="14"/>
      <c r="O676" s="14"/>
    </row>
    <row r="677" spans="3:15" ht="13" x14ac:dyDescent="0.25">
      <c r="C677" s="50"/>
      <c r="G677" s="54"/>
      <c r="H677" s="54"/>
      <c r="I677" s="14"/>
      <c r="J677" s="14"/>
      <c r="K677" s="14"/>
      <c r="L677" s="14"/>
      <c r="M677" s="14"/>
      <c r="N677" s="14"/>
      <c r="O677" s="14"/>
    </row>
    <row r="678" spans="3:15" ht="13" x14ac:dyDescent="0.25">
      <c r="C678" s="50"/>
      <c r="G678" s="54"/>
      <c r="H678" s="54"/>
      <c r="I678" s="14"/>
      <c r="J678" s="14"/>
      <c r="K678" s="14"/>
      <c r="L678" s="14"/>
      <c r="M678" s="14"/>
      <c r="N678" s="14"/>
      <c r="O678" s="14"/>
    </row>
    <row r="679" spans="3:15" ht="13" x14ac:dyDescent="0.25">
      <c r="C679" s="50"/>
      <c r="G679" s="54"/>
      <c r="H679" s="54"/>
      <c r="I679" s="14"/>
      <c r="J679" s="14"/>
      <c r="K679" s="14"/>
      <c r="L679" s="14"/>
      <c r="M679" s="14"/>
      <c r="N679" s="14"/>
      <c r="O679" s="14"/>
    </row>
    <row r="680" spans="3:15" ht="13" x14ac:dyDescent="0.25">
      <c r="C680" s="50"/>
      <c r="G680" s="54"/>
      <c r="H680" s="54"/>
      <c r="I680" s="14"/>
      <c r="J680" s="14"/>
      <c r="K680" s="14"/>
      <c r="L680" s="14"/>
      <c r="M680" s="14"/>
      <c r="N680" s="14"/>
      <c r="O680" s="14"/>
    </row>
    <row r="681" spans="3:15" ht="13" x14ac:dyDescent="0.25">
      <c r="C681" s="50"/>
      <c r="G681" s="54"/>
      <c r="H681" s="54"/>
      <c r="I681" s="14"/>
      <c r="J681" s="14"/>
      <c r="K681" s="14"/>
      <c r="L681" s="14"/>
      <c r="M681" s="14"/>
      <c r="N681" s="14"/>
      <c r="O681" s="14"/>
    </row>
    <row r="682" spans="3:15" ht="13" x14ac:dyDescent="0.25">
      <c r="C682" s="50"/>
      <c r="G682" s="54"/>
      <c r="H682" s="54"/>
      <c r="I682" s="14"/>
      <c r="J682" s="14"/>
      <c r="K682" s="14"/>
      <c r="L682" s="14"/>
      <c r="M682" s="14"/>
      <c r="N682" s="14"/>
      <c r="O682" s="14"/>
    </row>
    <row r="683" spans="3:15" ht="13" x14ac:dyDescent="0.25">
      <c r="C683" s="50"/>
      <c r="G683" s="54"/>
      <c r="H683" s="54"/>
      <c r="I683" s="14"/>
      <c r="J683" s="14"/>
      <c r="K683" s="14"/>
      <c r="L683" s="14"/>
      <c r="M683" s="14"/>
      <c r="N683" s="14"/>
      <c r="O683" s="14"/>
    </row>
    <row r="684" spans="3:15" ht="13" x14ac:dyDescent="0.25">
      <c r="C684" s="50"/>
      <c r="G684" s="54"/>
      <c r="H684" s="54"/>
      <c r="I684" s="14"/>
      <c r="J684" s="14"/>
      <c r="K684" s="14"/>
      <c r="L684" s="14"/>
      <c r="M684" s="14"/>
      <c r="N684" s="14"/>
      <c r="O684" s="14"/>
    </row>
    <row r="685" spans="3:15" ht="13" x14ac:dyDescent="0.25">
      <c r="C685" s="50"/>
      <c r="G685" s="54"/>
      <c r="H685" s="54"/>
      <c r="I685" s="14"/>
      <c r="J685" s="14"/>
      <c r="K685" s="14"/>
      <c r="L685" s="14"/>
      <c r="M685" s="14"/>
      <c r="N685" s="14"/>
      <c r="O685" s="14"/>
    </row>
    <row r="686" spans="3:15" ht="13" x14ac:dyDescent="0.25">
      <c r="C686" s="50"/>
      <c r="G686" s="54"/>
      <c r="H686" s="54"/>
      <c r="I686" s="14"/>
      <c r="J686" s="14"/>
      <c r="K686" s="14"/>
      <c r="L686" s="14"/>
      <c r="M686" s="14"/>
      <c r="N686" s="14"/>
      <c r="O686" s="14"/>
    </row>
    <row r="687" spans="3:15" ht="13" x14ac:dyDescent="0.25">
      <c r="C687" s="50"/>
      <c r="G687" s="54"/>
      <c r="H687" s="54"/>
      <c r="I687" s="14"/>
      <c r="J687" s="14"/>
      <c r="K687" s="14"/>
      <c r="L687" s="14"/>
      <c r="M687" s="14"/>
      <c r="N687" s="14"/>
      <c r="O687" s="14"/>
    </row>
    <row r="688" spans="3:15" ht="13" x14ac:dyDescent="0.25">
      <c r="C688" s="50"/>
      <c r="G688" s="54"/>
      <c r="H688" s="54"/>
      <c r="I688" s="14"/>
      <c r="J688" s="14"/>
      <c r="K688" s="14"/>
      <c r="L688" s="14"/>
      <c r="M688" s="14"/>
      <c r="N688" s="14"/>
      <c r="O688" s="14"/>
    </row>
    <row r="689" spans="3:15" ht="13" x14ac:dyDescent="0.25">
      <c r="C689" s="50"/>
      <c r="G689" s="54"/>
      <c r="H689" s="54"/>
      <c r="I689" s="14"/>
      <c r="J689" s="14"/>
      <c r="K689" s="14"/>
      <c r="L689" s="14"/>
      <c r="M689" s="14"/>
      <c r="N689" s="14"/>
      <c r="O689" s="14"/>
    </row>
    <row r="690" spans="3:15" ht="13" x14ac:dyDescent="0.25">
      <c r="C690" s="50"/>
      <c r="G690" s="54"/>
      <c r="H690" s="54"/>
      <c r="I690" s="14"/>
      <c r="J690" s="14"/>
      <c r="K690" s="14"/>
      <c r="L690" s="14"/>
      <c r="M690" s="14"/>
      <c r="N690" s="14"/>
      <c r="O690" s="14"/>
    </row>
    <row r="691" spans="3:15" ht="13" x14ac:dyDescent="0.25">
      <c r="C691" s="50"/>
      <c r="G691" s="54"/>
      <c r="H691" s="54"/>
      <c r="I691" s="14"/>
      <c r="J691" s="14"/>
      <c r="K691" s="14"/>
      <c r="L691" s="14"/>
      <c r="M691" s="14"/>
      <c r="N691" s="14"/>
      <c r="O691" s="14"/>
    </row>
    <row r="692" spans="3:15" ht="13" x14ac:dyDescent="0.25">
      <c r="C692" s="50"/>
      <c r="G692" s="54"/>
      <c r="H692" s="54"/>
      <c r="I692" s="14"/>
      <c r="J692" s="14"/>
      <c r="K692" s="14"/>
      <c r="L692" s="14"/>
      <c r="M692" s="14"/>
      <c r="N692" s="14"/>
      <c r="O692" s="14"/>
    </row>
    <row r="693" spans="3:15" ht="13" x14ac:dyDescent="0.25">
      <c r="C693" s="50"/>
      <c r="G693" s="54"/>
      <c r="H693" s="54"/>
      <c r="I693" s="14"/>
      <c r="J693" s="14"/>
      <c r="K693" s="14"/>
      <c r="L693" s="14"/>
      <c r="M693" s="14"/>
      <c r="N693" s="14"/>
      <c r="O693" s="14"/>
    </row>
    <row r="694" spans="3:15" ht="13" x14ac:dyDescent="0.25">
      <c r="C694" s="50"/>
      <c r="G694" s="54"/>
      <c r="H694" s="54"/>
      <c r="I694" s="14"/>
      <c r="J694" s="14"/>
      <c r="K694" s="14"/>
      <c r="L694" s="14"/>
      <c r="M694" s="14"/>
      <c r="N694" s="14"/>
      <c r="O694" s="14"/>
    </row>
    <row r="695" spans="3:15" ht="13" x14ac:dyDescent="0.25">
      <c r="C695" s="50"/>
      <c r="G695" s="54"/>
      <c r="H695" s="54"/>
      <c r="I695" s="14"/>
      <c r="J695" s="14"/>
      <c r="K695" s="14"/>
      <c r="L695" s="14"/>
      <c r="M695" s="14"/>
      <c r="N695" s="14"/>
      <c r="O695" s="14"/>
    </row>
    <row r="696" spans="3:15" ht="13" x14ac:dyDescent="0.25">
      <c r="C696" s="50"/>
      <c r="G696" s="54"/>
      <c r="H696" s="54"/>
      <c r="I696" s="14"/>
      <c r="J696" s="14"/>
      <c r="K696" s="14"/>
      <c r="L696" s="14"/>
      <c r="M696" s="14"/>
      <c r="N696" s="14"/>
      <c r="O696" s="14"/>
    </row>
    <row r="697" spans="3:15" ht="13" x14ac:dyDescent="0.25">
      <c r="C697" s="50"/>
      <c r="G697" s="54"/>
      <c r="H697" s="54"/>
      <c r="I697" s="14"/>
      <c r="J697" s="14"/>
      <c r="K697" s="14"/>
      <c r="L697" s="14"/>
      <c r="M697" s="14"/>
      <c r="N697" s="14"/>
      <c r="O697" s="14"/>
    </row>
    <row r="698" spans="3:15" ht="13" x14ac:dyDescent="0.25">
      <c r="C698" s="50"/>
      <c r="G698" s="54"/>
      <c r="H698" s="54"/>
      <c r="I698" s="14"/>
      <c r="J698" s="14"/>
      <c r="K698" s="14"/>
      <c r="L698" s="14"/>
      <c r="M698" s="14"/>
      <c r="N698" s="14"/>
      <c r="O698" s="14"/>
    </row>
    <row r="699" spans="3:15" ht="13" x14ac:dyDescent="0.25">
      <c r="C699" s="50"/>
      <c r="G699" s="54"/>
      <c r="H699" s="54"/>
      <c r="I699" s="14"/>
      <c r="J699" s="14"/>
      <c r="K699" s="14"/>
      <c r="L699" s="14"/>
      <c r="M699" s="14"/>
      <c r="N699" s="14"/>
      <c r="O699" s="14"/>
    </row>
    <row r="700" spans="3:15" ht="13" x14ac:dyDescent="0.25">
      <c r="C700" s="50"/>
      <c r="G700" s="54"/>
      <c r="H700" s="54"/>
      <c r="I700" s="14"/>
      <c r="J700" s="14"/>
      <c r="K700" s="14"/>
      <c r="L700" s="14"/>
      <c r="M700" s="14"/>
      <c r="N700" s="14"/>
      <c r="O700" s="14"/>
    </row>
    <row r="701" spans="3:15" ht="13" x14ac:dyDescent="0.25">
      <c r="C701" s="50"/>
      <c r="G701" s="54"/>
      <c r="H701" s="54"/>
      <c r="I701" s="14"/>
      <c r="J701" s="14"/>
      <c r="K701" s="14"/>
      <c r="L701" s="14"/>
      <c r="M701" s="14"/>
      <c r="N701" s="14"/>
      <c r="O701" s="14"/>
    </row>
    <row r="702" spans="3:15" ht="13" x14ac:dyDescent="0.25">
      <c r="C702" s="50"/>
      <c r="G702" s="54"/>
      <c r="H702" s="54"/>
      <c r="I702" s="14"/>
      <c r="J702" s="14"/>
      <c r="K702" s="14"/>
      <c r="L702" s="14"/>
      <c r="M702" s="14"/>
      <c r="N702" s="14"/>
      <c r="O702" s="14"/>
    </row>
    <row r="703" spans="3:15" ht="13" x14ac:dyDescent="0.25">
      <c r="C703" s="50"/>
      <c r="G703" s="54"/>
      <c r="H703" s="54"/>
      <c r="I703" s="14"/>
      <c r="J703" s="14"/>
      <c r="K703" s="14"/>
      <c r="L703" s="14"/>
      <c r="M703" s="14"/>
      <c r="N703" s="14"/>
      <c r="O703" s="14"/>
    </row>
    <row r="704" spans="3:15" ht="13" x14ac:dyDescent="0.25">
      <c r="C704" s="50"/>
      <c r="G704" s="54"/>
      <c r="H704" s="54"/>
      <c r="I704" s="14"/>
      <c r="J704" s="14"/>
      <c r="K704" s="14"/>
      <c r="L704" s="14"/>
      <c r="M704" s="14"/>
      <c r="N704" s="14"/>
      <c r="O704" s="14"/>
    </row>
    <row r="705" spans="3:15" ht="13" x14ac:dyDescent="0.25">
      <c r="C705" s="50"/>
      <c r="G705" s="54"/>
      <c r="H705" s="54"/>
      <c r="I705" s="14"/>
      <c r="J705" s="14"/>
      <c r="K705" s="14"/>
      <c r="L705" s="14"/>
      <c r="M705" s="14"/>
      <c r="N705" s="14"/>
      <c r="O705" s="14"/>
    </row>
    <row r="706" spans="3:15" ht="13" x14ac:dyDescent="0.25">
      <c r="C706" s="50"/>
      <c r="G706" s="54"/>
      <c r="H706" s="54"/>
      <c r="I706" s="14"/>
      <c r="J706" s="14"/>
      <c r="K706" s="14"/>
      <c r="L706" s="14"/>
      <c r="M706" s="14"/>
      <c r="N706" s="14"/>
      <c r="O706" s="14"/>
    </row>
    <row r="707" spans="3:15" ht="13" x14ac:dyDescent="0.25">
      <c r="C707" s="50"/>
      <c r="G707" s="54"/>
      <c r="H707" s="54"/>
      <c r="I707" s="14"/>
      <c r="J707" s="14"/>
      <c r="K707" s="14"/>
      <c r="L707" s="14"/>
      <c r="M707" s="14"/>
      <c r="N707" s="14"/>
      <c r="O707" s="14"/>
    </row>
    <row r="708" spans="3:15" ht="13" x14ac:dyDescent="0.25">
      <c r="C708" s="50"/>
      <c r="G708" s="54"/>
      <c r="H708" s="54"/>
      <c r="I708" s="14"/>
      <c r="J708" s="14"/>
      <c r="K708" s="14"/>
      <c r="L708" s="14"/>
      <c r="M708" s="14"/>
      <c r="N708" s="14"/>
      <c r="O708" s="14"/>
    </row>
    <row r="709" spans="3:15" ht="13" x14ac:dyDescent="0.25">
      <c r="C709" s="50"/>
      <c r="G709" s="54"/>
      <c r="H709" s="54"/>
      <c r="I709" s="14"/>
      <c r="J709" s="14"/>
      <c r="K709" s="14"/>
      <c r="L709" s="14"/>
      <c r="M709" s="14"/>
      <c r="N709" s="14"/>
      <c r="O709" s="14"/>
    </row>
    <row r="710" spans="3:15" ht="13" x14ac:dyDescent="0.25">
      <c r="C710" s="50"/>
      <c r="G710" s="54"/>
      <c r="H710" s="54"/>
      <c r="I710" s="14"/>
      <c r="J710" s="14"/>
      <c r="K710" s="14"/>
      <c r="L710" s="14"/>
      <c r="M710" s="14"/>
      <c r="N710" s="14"/>
      <c r="O710" s="14"/>
    </row>
    <row r="711" spans="3:15" ht="13" x14ac:dyDescent="0.25">
      <c r="C711" s="50"/>
      <c r="G711" s="54"/>
      <c r="H711" s="54"/>
      <c r="I711" s="14"/>
      <c r="J711" s="14"/>
      <c r="K711" s="14"/>
      <c r="L711" s="14"/>
      <c r="M711" s="14"/>
      <c r="N711" s="14"/>
      <c r="O711" s="14"/>
    </row>
    <row r="712" spans="3:15" ht="13" x14ac:dyDescent="0.25">
      <c r="C712" s="50"/>
      <c r="G712" s="54"/>
      <c r="H712" s="54"/>
      <c r="I712" s="14"/>
      <c r="J712" s="14"/>
      <c r="K712" s="14"/>
      <c r="L712" s="14"/>
      <c r="M712" s="14"/>
      <c r="N712" s="14"/>
      <c r="O712" s="14"/>
    </row>
    <row r="713" spans="3:15" ht="13" x14ac:dyDescent="0.25">
      <c r="C713" s="50"/>
      <c r="G713" s="54"/>
      <c r="H713" s="54"/>
      <c r="I713" s="14"/>
      <c r="J713" s="14"/>
      <c r="K713" s="14"/>
      <c r="L713" s="14"/>
      <c r="M713" s="14"/>
      <c r="N713" s="14"/>
      <c r="O713" s="14"/>
    </row>
    <row r="714" spans="3:15" ht="13" x14ac:dyDescent="0.25">
      <c r="C714" s="50"/>
      <c r="G714" s="54"/>
      <c r="H714" s="54"/>
      <c r="I714" s="14"/>
      <c r="J714" s="14"/>
      <c r="K714" s="14"/>
      <c r="L714" s="14"/>
      <c r="M714" s="14"/>
      <c r="N714" s="14"/>
      <c r="O714" s="14"/>
    </row>
    <row r="715" spans="3:15" ht="13" x14ac:dyDescent="0.25">
      <c r="C715" s="50"/>
      <c r="G715" s="54"/>
      <c r="H715" s="54"/>
      <c r="I715" s="14"/>
      <c r="J715" s="14"/>
      <c r="K715" s="14"/>
      <c r="L715" s="14"/>
      <c r="M715" s="14"/>
      <c r="N715" s="14"/>
      <c r="O715" s="14"/>
    </row>
    <row r="716" spans="3:15" ht="13" x14ac:dyDescent="0.25">
      <c r="C716" s="50"/>
      <c r="G716" s="54"/>
      <c r="H716" s="54"/>
      <c r="I716" s="14"/>
      <c r="J716" s="14"/>
      <c r="K716" s="14"/>
      <c r="L716" s="14"/>
      <c r="M716" s="14"/>
      <c r="N716" s="14"/>
      <c r="O716" s="14"/>
    </row>
    <row r="717" spans="3:15" ht="13" x14ac:dyDescent="0.25">
      <c r="C717" s="50"/>
      <c r="G717" s="54"/>
      <c r="H717" s="54"/>
      <c r="I717" s="14"/>
      <c r="J717" s="14"/>
      <c r="K717" s="14"/>
      <c r="L717" s="14"/>
      <c r="M717" s="14"/>
      <c r="N717" s="14"/>
      <c r="O717" s="14"/>
    </row>
    <row r="718" spans="3:15" ht="13" x14ac:dyDescent="0.25">
      <c r="C718" s="50"/>
      <c r="G718" s="54"/>
      <c r="H718" s="54"/>
      <c r="I718" s="14"/>
      <c r="J718" s="14"/>
      <c r="K718" s="14"/>
      <c r="L718" s="14"/>
      <c r="M718" s="14"/>
      <c r="N718" s="14"/>
      <c r="O718" s="14"/>
    </row>
    <row r="719" spans="3:15" ht="13" x14ac:dyDescent="0.25">
      <c r="C719" s="50"/>
      <c r="G719" s="54"/>
      <c r="H719" s="54"/>
      <c r="I719" s="14"/>
      <c r="J719" s="14"/>
      <c r="K719" s="14"/>
      <c r="L719" s="14"/>
      <c r="M719" s="14"/>
      <c r="N719" s="14"/>
      <c r="O719" s="14"/>
    </row>
    <row r="720" spans="3:15" ht="13" x14ac:dyDescent="0.25">
      <c r="C720" s="50"/>
      <c r="G720" s="54"/>
      <c r="H720" s="54"/>
      <c r="I720" s="14"/>
      <c r="J720" s="14"/>
      <c r="K720" s="14"/>
      <c r="L720" s="14"/>
      <c r="M720" s="14"/>
      <c r="N720" s="14"/>
      <c r="O720" s="14"/>
    </row>
    <row r="721" spans="3:15" ht="13" x14ac:dyDescent="0.25">
      <c r="C721" s="50"/>
      <c r="G721" s="54"/>
      <c r="H721" s="54"/>
      <c r="I721" s="14"/>
      <c r="J721" s="14"/>
      <c r="K721" s="14"/>
      <c r="L721" s="14"/>
      <c r="M721" s="14"/>
      <c r="N721" s="14"/>
      <c r="O721" s="14"/>
    </row>
    <row r="722" spans="3:15" ht="13" x14ac:dyDescent="0.25">
      <c r="C722" s="50"/>
      <c r="G722" s="54"/>
      <c r="H722" s="54"/>
      <c r="I722" s="14"/>
      <c r="J722" s="14"/>
      <c r="K722" s="14"/>
      <c r="L722" s="14"/>
      <c r="M722" s="14"/>
      <c r="N722" s="14"/>
      <c r="O722" s="14"/>
    </row>
    <row r="723" spans="3:15" ht="13" x14ac:dyDescent="0.25">
      <c r="C723" s="50"/>
      <c r="G723" s="54"/>
      <c r="H723" s="54"/>
      <c r="I723" s="14"/>
      <c r="J723" s="14"/>
      <c r="K723" s="14"/>
      <c r="L723" s="14"/>
      <c r="M723" s="14"/>
      <c r="N723" s="14"/>
      <c r="O723" s="14"/>
    </row>
    <row r="724" spans="3:15" ht="13" x14ac:dyDescent="0.25">
      <c r="C724" s="50"/>
      <c r="G724" s="54"/>
      <c r="H724" s="54"/>
      <c r="I724" s="14"/>
      <c r="J724" s="14"/>
      <c r="K724" s="14"/>
      <c r="L724" s="14"/>
      <c r="M724" s="14"/>
      <c r="N724" s="14"/>
      <c r="O724" s="14"/>
    </row>
    <row r="725" spans="3:15" ht="13" x14ac:dyDescent="0.25">
      <c r="C725" s="50"/>
      <c r="G725" s="54"/>
      <c r="H725" s="54"/>
      <c r="I725" s="14"/>
      <c r="J725" s="14"/>
      <c r="K725" s="14"/>
      <c r="L725" s="14"/>
      <c r="M725" s="14"/>
      <c r="N725" s="14"/>
      <c r="O725" s="14"/>
    </row>
    <row r="726" spans="3:15" ht="13" x14ac:dyDescent="0.25">
      <c r="C726" s="50"/>
      <c r="G726" s="54"/>
      <c r="H726" s="54"/>
      <c r="I726" s="14"/>
      <c r="J726" s="14"/>
      <c r="K726" s="14"/>
      <c r="L726" s="14"/>
      <c r="M726" s="14"/>
      <c r="N726" s="14"/>
      <c r="O726" s="14"/>
    </row>
    <row r="727" spans="3:15" ht="13" x14ac:dyDescent="0.25">
      <c r="C727" s="50"/>
      <c r="G727" s="54"/>
      <c r="H727" s="54"/>
      <c r="I727" s="14"/>
      <c r="J727" s="14"/>
      <c r="K727" s="14"/>
      <c r="L727" s="14"/>
      <c r="M727" s="14"/>
      <c r="N727" s="14"/>
      <c r="O727" s="14"/>
    </row>
    <row r="728" spans="3:15" ht="13" x14ac:dyDescent="0.25">
      <c r="C728" s="50"/>
      <c r="G728" s="54"/>
      <c r="H728" s="54"/>
      <c r="I728" s="14"/>
      <c r="J728" s="14"/>
      <c r="K728" s="14"/>
      <c r="L728" s="14"/>
      <c r="M728" s="14"/>
      <c r="N728" s="14"/>
      <c r="O728" s="14"/>
    </row>
    <row r="729" spans="3:15" ht="13" x14ac:dyDescent="0.25">
      <c r="C729" s="50"/>
      <c r="G729" s="54"/>
      <c r="H729" s="54"/>
      <c r="I729" s="14"/>
      <c r="J729" s="14"/>
      <c r="K729" s="14"/>
      <c r="L729" s="14"/>
      <c r="M729" s="14"/>
      <c r="N729" s="14"/>
      <c r="O729" s="14"/>
    </row>
    <row r="730" spans="3:15" ht="13" x14ac:dyDescent="0.25">
      <c r="C730" s="50"/>
      <c r="G730" s="54"/>
      <c r="H730" s="54"/>
      <c r="I730" s="14"/>
      <c r="J730" s="14"/>
      <c r="K730" s="14"/>
      <c r="L730" s="14"/>
      <c r="M730" s="14"/>
      <c r="N730" s="14"/>
      <c r="O730" s="14"/>
    </row>
    <row r="731" spans="3:15" ht="13" x14ac:dyDescent="0.25">
      <c r="C731" s="50"/>
      <c r="G731" s="54"/>
      <c r="H731" s="54"/>
      <c r="I731" s="14"/>
      <c r="J731" s="14"/>
      <c r="K731" s="14"/>
      <c r="L731" s="14"/>
      <c r="M731" s="14"/>
      <c r="N731" s="14"/>
      <c r="O731" s="14"/>
    </row>
    <row r="732" spans="3:15" ht="13" x14ac:dyDescent="0.25">
      <c r="C732" s="50"/>
      <c r="G732" s="54"/>
      <c r="H732" s="54"/>
      <c r="I732" s="14"/>
      <c r="J732" s="14"/>
      <c r="K732" s="14"/>
      <c r="L732" s="14"/>
      <c r="M732" s="14"/>
      <c r="N732" s="14"/>
      <c r="O732" s="14"/>
    </row>
    <row r="733" spans="3:15" ht="13" x14ac:dyDescent="0.25">
      <c r="C733" s="50"/>
      <c r="G733" s="54"/>
      <c r="H733" s="54"/>
      <c r="I733" s="14"/>
      <c r="J733" s="14"/>
      <c r="K733" s="14"/>
      <c r="L733" s="14"/>
      <c r="M733" s="14"/>
      <c r="N733" s="14"/>
      <c r="O733" s="14"/>
    </row>
    <row r="734" spans="3:15" ht="13" x14ac:dyDescent="0.25">
      <c r="C734" s="50"/>
      <c r="G734" s="54"/>
      <c r="H734" s="54"/>
      <c r="I734" s="14"/>
      <c r="J734" s="14"/>
      <c r="K734" s="14"/>
      <c r="L734" s="14"/>
      <c r="M734" s="14"/>
      <c r="N734" s="14"/>
      <c r="O734" s="14"/>
    </row>
    <row r="735" spans="3:15" ht="13" x14ac:dyDescent="0.25">
      <c r="C735" s="50"/>
      <c r="G735" s="54"/>
      <c r="H735" s="54"/>
      <c r="I735" s="14"/>
      <c r="J735" s="14"/>
      <c r="K735" s="14"/>
      <c r="L735" s="14"/>
      <c r="M735" s="14"/>
      <c r="N735" s="14"/>
      <c r="O735" s="14"/>
    </row>
    <row r="736" spans="3:15" ht="13" x14ac:dyDescent="0.25">
      <c r="C736" s="50"/>
      <c r="G736" s="54"/>
      <c r="H736" s="54"/>
      <c r="I736" s="14"/>
      <c r="J736" s="14"/>
      <c r="K736" s="14"/>
      <c r="L736" s="14"/>
      <c r="M736" s="14"/>
      <c r="N736" s="14"/>
      <c r="O736" s="14"/>
    </row>
    <row r="737" spans="3:15" ht="13" x14ac:dyDescent="0.25">
      <c r="C737" s="50"/>
      <c r="G737" s="54"/>
      <c r="H737" s="54"/>
      <c r="I737" s="14"/>
      <c r="J737" s="14"/>
      <c r="K737" s="14"/>
      <c r="L737" s="14"/>
      <c r="M737" s="14"/>
      <c r="N737" s="14"/>
      <c r="O737" s="14"/>
    </row>
    <row r="738" spans="3:15" ht="13" x14ac:dyDescent="0.25">
      <c r="C738" s="50"/>
      <c r="G738" s="54"/>
      <c r="H738" s="54"/>
      <c r="I738" s="14"/>
      <c r="J738" s="14"/>
      <c r="K738" s="14"/>
      <c r="L738" s="14"/>
      <c r="M738" s="14"/>
      <c r="N738" s="14"/>
      <c r="O738" s="14"/>
    </row>
    <row r="739" spans="3:15" ht="13" x14ac:dyDescent="0.25">
      <c r="C739" s="50"/>
      <c r="G739" s="54"/>
      <c r="H739" s="54"/>
      <c r="I739" s="14"/>
      <c r="J739" s="14"/>
      <c r="K739" s="14"/>
      <c r="L739" s="14"/>
      <c r="M739" s="14"/>
      <c r="N739" s="14"/>
      <c r="O739" s="14"/>
    </row>
    <row r="740" spans="3:15" ht="13" x14ac:dyDescent="0.25">
      <c r="C740" s="50"/>
      <c r="G740" s="54"/>
      <c r="H740" s="54"/>
      <c r="I740" s="14"/>
      <c r="J740" s="14"/>
      <c r="K740" s="14"/>
      <c r="L740" s="14"/>
      <c r="M740" s="14"/>
      <c r="N740" s="14"/>
      <c r="O740" s="14"/>
    </row>
    <row r="741" spans="3:15" ht="13" x14ac:dyDescent="0.25">
      <c r="C741" s="50"/>
      <c r="G741" s="54"/>
      <c r="H741" s="54"/>
      <c r="I741" s="14"/>
      <c r="J741" s="14"/>
      <c r="K741" s="14"/>
      <c r="L741" s="14"/>
      <c r="M741" s="14"/>
      <c r="N741" s="14"/>
      <c r="O741" s="14"/>
    </row>
    <row r="742" spans="3:15" ht="13" x14ac:dyDescent="0.25">
      <c r="C742" s="50"/>
      <c r="G742" s="54"/>
      <c r="H742" s="54"/>
      <c r="I742" s="14"/>
      <c r="J742" s="14"/>
      <c r="K742" s="14"/>
      <c r="L742" s="14"/>
      <c r="M742" s="14"/>
      <c r="N742" s="14"/>
      <c r="O742" s="14"/>
    </row>
    <row r="743" spans="3:15" ht="13" x14ac:dyDescent="0.25">
      <c r="C743" s="50"/>
      <c r="G743" s="54"/>
      <c r="H743" s="54"/>
      <c r="I743" s="14"/>
      <c r="J743" s="14"/>
      <c r="K743" s="14"/>
      <c r="L743" s="14"/>
      <c r="M743" s="14"/>
      <c r="N743" s="14"/>
      <c r="O743" s="14"/>
    </row>
    <row r="744" spans="3:15" ht="13" x14ac:dyDescent="0.25">
      <c r="C744" s="50"/>
      <c r="G744" s="54"/>
      <c r="H744" s="54"/>
      <c r="I744" s="14"/>
      <c r="J744" s="14"/>
      <c r="K744" s="14"/>
      <c r="L744" s="14"/>
      <c r="M744" s="14"/>
      <c r="N744" s="14"/>
      <c r="O744" s="14"/>
    </row>
    <row r="745" spans="3:15" ht="13" x14ac:dyDescent="0.25">
      <c r="C745" s="50"/>
      <c r="G745" s="54"/>
      <c r="H745" s="54"/>
      <c r="I745" s="14"/>
      <c r="J745" s="14"/>
      <c r="K745" s="14"/>
      <c r="L745" s="14"/>
      <c r="M745" s="14"/>
      <c r="N745" s="14"/>
      <c r="O745" s="14"/>
    </row>
    <row r="746" spans="3:15" ht="13" x14ac:dyDescent="0.25">
      <c r="C746" s="50"/>
      <c r="G746" s="54"/>
      <c r="H746" s="54"/>
      <c r="I746" s="14"/>
      <c r="J746" s="14"/>
      <c r="K746" s="14"/>
      <c r="L746" s="14"/>
      <c r="M746" s="14"/>
      <c r="N746" s="14"/>
      <c r="O746" s="14"/>
    </row>
    <row r="747" spans="3:15" ht="13" x14ac:dyDescent="0.25">
      <c r="C747" s="50"/>
      <c r="G747" s="54"/>
      <c r="H747" s="54"/>
      <c r="I747" s="14"/>
      <c r="J747" s="14"/>
      <c r="K747" s="14"/>
      <c r="L747" s="14"/>
      <c r="M747" s="14"/>
      <c r="N747" s="14"/>
      <c r="O747" s="14"/>
    </row>
    <row r="748" spans="3:15" ht="13" x14ac:dyDescent="0.25">
      <c r="C748" s="50"/>
      <c r="G748" s="54"/>
      <c r="H748" s="54"/>
      <c r="I748" s="14"/>
      <c r="J748" s="14"/>
      <c r="K748" s="14"/>
      <c r="L748" s="14"/>
      <c r="M748" s="14"/>
      <c r="N748" s="14"/>
      <c r="O748" s="14"/>
    </row>
    <row r="749" spans="3:15" ht="13" x14ac:dyDescent="0.25">
      <c r="C749" s="50"/>
      <c r="G749" s="54"/>
      <c r="H749" s="54"/>
      <c r="I749" s="14"/>
      <c r="J749" s="14"/>
      <c r="K749" s="14"/>
      <c r="L749" s="14"/>
      <c r="M749" s="14"/>
      <c r="N749" s="14"/>
      <c r="O749" s="14"/>
    </row>
    <row r="750" spans="3:15" ht="13" x14ac:dyDescent="0.25">
      <c r="C750" s="50"/>
      <c r="G750" s="54"/>
      <c r="H750" s="54"/>
      <c r="I750" s="14"/>
      <c r="J750" s="14"/>
      <c r="K750" s="14"/>
      <c r="L750" s="14"/>
      <c r="M750" s="14"/>
      <c r="N750" s="14"/>
      <c r="O750" s="14"/>
    </row>
    <row r="751" spans="3:15" ht="13" x14ac:dyDescent="0.25">
      <c r="C751" s="50"/>
      <c r="G751" s="54"/>
      <c r="H751" s="54"/>
      <c r="I751" s="14"/>
      <c r="J751" s="14"/>
      <c r="K751" s="14"/>
      <c r="L751" s="14"/>
      <c r="M751" s="14"/>
      <c r="N751" s="14"/>
      <c r="O751" s="14"/>
    </row>
    <row r="752" spans="3:15" ht="13" x14ac:dyDescent="0.25">
      <c r="C752" s="50"/>
      <c r="G752" s="54"/>
      <c r="H752" s="54"/>
      <c r="I752" s="14"/>
      <c r="J752" s="14"/>
      <c r="K752" s="14"/>
      <c r="L752" s="14"/>
      <c r="M752" s="14"/>
      <c r="N752" s="14"/>
      <c r="O752" s="14"/>
    </row>
    <row r="753" spans="3:15" ht="13" x14ac:dyDescent="0.25">
      <c r="C753" s="50"/>
      <c r="G753" s="54"/>
      <c r="H753" s="54"/>
      <c r="I753" s="14"/>
      <c r="J753" s="14"/>
      <c r="K753" s="14"/>
      <c r="L753" s="14"/>
      <c r="M753" s="14"/>
      <c r="N753" s="14"/>
      <c r="O753" s="14"/>
    </row>
    <row r="754" spans="3:15" ht="13" x14ac:dyDescent="0.25">
      <c r="C754" s="50"/>
      <c r="G754" s="54"/>
      <c r="H754" s="54"/>
      <c r="I754" s="14"/>
      <c r="J754" s="14"/>
      <c r="K754" s="14"/>
      <c r="L754" s="14"/>
      <c r="M754" s="14"/>
      <c r="N754" s="14"/>
      <c r="O754" s="14"/>
    </row>
    <row r="755" spans="3:15" ht="13" x14ac:dyDescent="0.25">
      <c r="C755" s="50"/>
      <c r="G755" s="54"/>
      <c r="H755" s="54"/>
      <c r="I755" s="14"/>
      <c r="J755" s="14"/>
      <c r="K755" s="14"/>
      <c r="L755" s="14"/>
      <c r="M755" s="14"/>
      <c r="N755" s="14"/>
      <c r="O755" s="14"/>
    </row>
    <row r="756" spans="3:15" ht="13" x14ac:dyDescent="0.25">
      <c r="C756" s="50"/>
      <c r="G756" s="54"/>
      <c r="H756" s="54"/>
      <c r="I756" s="14"/>
      <c r="J756" s="14"/>
      <c r="K756" s="14"/>
      <c r="L756" s="14"/>
      <c r="M756" s="14"/>
      <c r="N756" s="14"/>
      <c r="O756" s="14"/>
    </row>
    <row r="757" spans="3:15" ht="13" x14ac:dyDescent="0.25">
      <c r="C757" s="50"/>
      <c r="G757" s="54"/>
      <c r="H757" s="54"/>
      <c r="I757" s="14"/>
      <c r="J757" s="14"/>
      <c r="K757" s="14"/>
      <c r="L757" s="14"/>
      <c r="M757" s="14"/>
      <c r="N757" s="14"/>
      <c r="O757" s="14"/>
    </row>
    <row r="758" spans="3:15" ht="13" x14ac:dyDescent="0.25">
      <c r="C758" s="50"/>
      <c r="G758" s="54"/>
      <c r="H758" s="54"/>
      <c r="I758" s="14"/>
      <c r="J758" s="14"/>
      <c r="K758" s="14"/>
      <c r="L758" s="14"/>
      <c r="M758" s="14"/>
      <c r="N758" s="14"/>
      <c r="O758" s="14"/>
    </row>
    <row r="759" spans="3:15" ht="13" x14ac:dyDescent="0.25">
      <c r="C759" s="50"/>
      <c r="G759" s="54"/>
      <c r="H759" s="54"/>
      <c r="I759" s="14"/>
      <c r="J759" s="14"/>
      <c r="K759" s="14"/>
      <c r="L759" s="14"/>
      <c r="M759" s="14"/>
      <c r="N759" s="14"/>
      <c r="O759" s="14"/>
    </row>
    <row r="760" spans="3:15" ht="13" x14ac:dyDescent="0.25">
      <c r="C760" s="50"/>
      <c r="G760" s="54"/>
      <c r="H760" s="54"/>
      <c r="I760" s="14"/>
      <c r="J760" s="14"/>
      <c r="K760" s="14"/>
      <c r="L760" s="14"/>
      <c r="M760" s="14"/>
      <c r="N760" s="14"/>
      <c r="O760" s="14"/>
    </row>
    <row r="761" spans="3:15" ht="13" x14ac:dyDescent="0.25">
      <c r="C761" s="50"/>
      <c r="G761" s="54"/>
      <c r="H761" s="54"/>
      <c r="I761" s="14"/>
      <c r="J761" s="14"/>
      <c r="K761" s="14"/>
      <c r="L761" s="14"/>
      <c r="M761" s="14"/>
      <c r="N761" s="14"/>
      <c r="O761" s="14"/>
    </row>
    <row r="762" spans="3:15" ht="13" x14ac:dyDescent="0.25">
      <c r="C762" s="50"/>
      <c r="G762" s="54"/>
      <c r="H762" s="54"/>
      <c r="I762" s="14"/>
      <c r="J762" s="14"/>
      <c r="K762" s="14"/>
      <c r="L762" s="14"/>
      <c r="M762" s="14"/>
      <c r="N762" s="14"/>
      <c r="O762" s="14"/>
    </row>
    <row r="763" spans="3:15" ht="13" x14ac:dyDescent="0.25">
      <c r="C763" s="50"/>
      <c r="G763" s="54"/>
      <c r="H763" s="54"/>
      <c r="I763" s="14"/>
      <c r="J763" s="14"/>
      <c r="K763" s="14"/>
      <c r="L763" s="14"/>
      <c r="M763" s="14"/>
      <c r="N763" s="14"/>
      <c r="O763" s="14"/>
    </row>
    <row r="764" spans="3:15" ht="13" x14ac:dyDescent="0.25">
      <c r="C764" s="50"/>
      <c r="G764" s="54"/>
      <c r="H764" s="54"/>
      <c r="I764" s="14"/>
      <c r="J764" s="14"/>
      <c r="K764" s="14"/>
      <c r="L764" s="14"/>
      <c r="M764" s="14"/>
      <c r="N764" s="14"/>
      <c r="O764" s="14"/>
    </row>
    <row r="765" spans="3:15" ht="13" x14ac:dyDescent="0.25">
      <c r="C765" s="50"/>
      <c r="G765" s="54"/>
      <c r="H765" s="54"/>
      <c r="I765" s="14"/>
      <c r="J765" s="14"/>
      <c r="K765" s="14"/>
      <c r="L765" s="14"/>
      <c r="M765" s="14"/>
      <c r="N765" s="14"/>
      <c r="O765" s="14"/>
    </row>
    <row r="766" spans="3:15" ht="13" x14ac:dyDescent="0.25">
      <c r="C766" s="50"/>
      <c r="G766" s="54"/>
      <c r="H766" s="54"/>
      <c r="I766" s="14"/>
      <c r="J766" s="14"/>
      <c r="K766" s="14"/>
      <c r="L766" s="14"/>
      <c r="M766" s="14"/>
      <c r="N766" s="14"/>
      <c r="O766" s="14"/>
    </row>
    <row r="767" spans="3:15" ht="13" x14ac:dyDescent="0.25">
      <c r="C767" s="50"/>
      <c r="G767" s="54"/>
      <c r="H767" s="54"/>
      <c r="I767" s="14"/>
      <c r="J767" s="14"/>
      <c r="K767" s="14"/>
      <c r="L767" s="14"/>
      <c r="M767" s="14"/>
      <c r="N767" s="14"/>
      <c r="O767" s="14"/>
    </row>
    <row r="768" spans="3:15" ht="13" x14ac:dyDescent="0.25">
      <c r="C768" s="50"/>
      <c r="G768" s="54"/>
      <c r="H768" s="54"/>
      <c r="I768" s="14"/>
      <c r="J768" s="14"/>
      <c r="K768" s="14"/>
      <c r="L768" s="14"/>
      <c r="M768" s="14"/>
      <c r="N768" s="14"/>
      <c r="O768" s="14"/>
    </row>
    <row r="769" spans="3:15" ht="13" x14ac:dyDescent="0.25">
      <c r="C769" s="50"/>
      <c r="G769" s="54"/>
      <c r="H769" s="54"/>
      <c r="I769" s="14"/>
      <c r="J769" s="14"/>
      <c r="K769" s="14"/>
      <c r="L769" s="14"/>
      <c r="M769" s="14"/>
      <c r="N769" s="14"/>
      <c r="O769" s="14"/>
    </row>
    <row r="770" spans="3:15" ht="13" x14ac:dyDescent="0.25">
      <c r="C770" s="50"/>
      <c r="G770" s="54"/>
      <c r="H770" s="54"/>
      <c r="I770" s="14"/>
      <c r="J770" s="14"/>
      <c r="K770" s="14"/>
      <c r="L770" s="14"/>
      <c r="M770" s="14"/>
      <c r="N770" s="14"/>
      <c r="O770" s="14"/>
    </row>
    <row r="771" spans="3:15" ht="13" x14ac:dyDescent="0.25">
      <c r="C771" s="50"/>
      <c r="G771" s="54"/>
      <c r="H771" s="54"/>
      <c r="I771" s="14"/>
      <c r="J771" s="14"/>
      <c r="K771" s="14"/>
      <c r="L771" s="14"/>
      <c r="M771" s="14"/>
      <c r="N771" s="14"/>
      <c r="O771" s="14"/>
    </row>
    <row r="772" spans="3:15" ht="13" x14ac:dyDescent="0.25">
      <c r="C772" s="50"/>
      <c r="G772" s="54"/>
      <c r="H772" s="54"/>
      <c r="I772" s="14"/>
      <c r="J772" s="14"/>
      <c r="K772" s="14"/>
      <c r="L772" s="14"/>
      <c r="M772" s="14"/>
      <c r="N772" s="14"/>
      <c r="O772" s="14"/>
    </row>
    <row r="773" spans="3:15" ht="13" x14ac:dyDescent="0.25">
      <c r="C773" s="50"/>
      <c r="G773" s="54"/>
      <c r="H773" s="54"/>
      <c r="I773" s="14"/>
      <c r="J773" s="14"/>
      <c r="K773" s="14"/>
      <c r="L773" s="14"/>
      <c r="M773" s="14"/>
      <c r="N773" s="14"/>
      <c r="O773" s="14"/>
    </row>
    <row r="774" spans="3:15" ht="13" x14ac:dyDescent="0.25">
      <c r="C774" s="50"/>
      <c r="G774" s="54"/>
      <c r="H774" s="54"/>
      <c r="I774" s="14"/>
      <c r="J774" s="14"/>
      <c r="K774" s="14"/>
      <c r="L774" s="14"/>
      <c r="M774" s="14"/>
      <c r="N774" s="14"/>
      <c r="O774" s="14"/>
    </row>
    <row r="775" spans="3:15" ht="13" x14ac:dyDescent="0.25">
      <c r="C775" s="50"/>
      <c r="G775" s="54"/>
      <c r="H775" s="54"/>
      <c r="I775" s="14"/>
      <c r="J775" s="14"/>
      <c r="K775" s="14"/>
      <c r="L775" s="14"/>
      <c r="M775" s="14"/>
      <c r="N775" s="14"/>
      <c r="O775" s="14"/>
    </row>
    <row r="776" spans="3:15" ht="13" x14ac:dyDescent="0.25">
      <c r="C776" s="50"/>
      <c r="G776" s="54"/>
      <c r="H776" s="54"/>
      <c r="I776" s="14"/>
      <c r="J776" s="14"/>
      <c r="K776" s="14"/>
      <c r="L776" s="14"/>
      <c r="M776" s="14"/>
      <c r="N776" s="14"/>
      <c r="O776" s="14"/>
    </row>
    <row r="777" spans="3:15" ht="13" x14ac:dyDescent="0.25">
      <c r="C777" s="50"/>
      <c r="G777" s="54"/>
      <c r="H777" s="54"/>
      <c r="I777" s="14"/>
      <c r="J777" s="14"/>
      <c r="K777" s="14"/>
      <c r="L777" s="14"/>
      <c r="M777" s="14"/>
      <c r="N777" s="14"/>
      <c r="O777" s="14"/>
    </row>
    <row r="778" spans="3:15" ht="13" x14ac:dyDescent="0.25">
      <c r="C778" s="50"/>
      <c r="G778" s="54"/>
      <c r="H778" s="54"/>
      <c r="I778" s="14"/>
      <c r="J778" s="14"/>
      <c r="K778" s="14"/>
      <c r="L778" s="14"/>
      <c r="M778" s="14"/>
      <c r="N778" s="14"/>
      <c r="O778" s="14"/>
    </row>
    <row r="779" spans="3:15" ht="13" x14ac:dyDescent="0.25">
      <c r="C779" s="50"/>
      <c r="G779" s="54"/>
      <c r="H779" s="54"/>
      <c r="I779" s="14"/>
      <c r="J779" s="14"/>
      <c r="K779" s="14"/>
      <c r="L779" s="14"/>
      <c r="M779" s="14"/>
      <c r="N779" s="14"/>
      <c r="O779" s="14"/>
    </row>
    <row r="780" spans="3:15" ht="13" x14ac:dyDescent="0.25">
      <c r="C780" s="50"/>
      <c r="G780" s="54"/>
      <c r="H780" s="54"/>
      <c r="I780" s="14"/>
      <c r="J780" s="14"/>
      <c r="K780" s="14"/>
      <c r="L780" s="14"/>
      <c r="M780" s="14"/>
      <c r="N780" s="14"/>
      <c r="O780" s="14"/>
    </row>
    <row r="781" spans="3:15" ht="13" x14ac:dyDescent="0.25">
      <c r="C781" s="50"/>
      <c r="G781" s="54"/>
      <c r="H781" s="54"/>
      <c r="I781" s="14"/>
      <c r="J781" s="14"/>
      <c r="K781" s="14"/>
      <c r="L781" s="14"/>
      <c r="M781" s="14"/>
      <c r="N781" s="14"/>
      <c r="O781" s="14"/>
    </row>
    <row r="782" spans="3:15" ht="13" x14ac:dyDescent="0.25">
      <c r="C782" s="50"/>
      <c r="G782" s="54"/>
      <c r="H782" s="54"/>
      <c r="I782" s="14"/>
      <c r="J782" s="14"/>
      <c r="K782" s="14"/>
      <c r="L782" s="14"/>
      <c r="M782" s="14"/>
      <c r="N782" s="14"/>
      <c r="O782" s="14"/>
    </row>
    <row r="783" spans="3:15" ht="13" x14ac:dyDescent="0.25">
      <c r="C783" s="50"/>
      <c r="G783" s="54"/>
      <c r="H783" s="54"/>
      <c r="I783" s="14"/>
      <c r="J783" s="14"/>
      <c r="K783" s="14"/>
      <c r="L783" s="14"/>
      <c r="M783" s="14"/>
      <c r="N783" s="14"/>
      <c r="O783" s="14"/>
    </row>
    <row r="784" spans="3:15" ht="13" x14ac:dyDescent="0.25">
      <c r="C784" s="50"/>
      <c r="G784" s="54"/>
      <c r="H784" s="54"/>
      <c r="I784" s="14"/>
      <c r="J784" s="14"/>
      <c r="K784" s="14"/>
      <c r="L784" s="14"/>
      <c r="M784" s="14"/>
      <c r="N784" s="14"/>
      <c r="O784" s="14"/>
    </row>
    <row r="785" spans="3:15" ht="13" x14ac:dyDescent="0.25">
      <c r="C785" s="50"/>
      <c r="G785" s="54"/>
      <c r="H785" s="54"/>
      <c r="I785" s="14"/>
      <c r="J785" s="14"/>
      <c r="K785" s="14"/>
      <c r="L785" s="14"/>
      <c r="M785" s="14"/>
      <c r="N785" s="14"/>
      <c r="O785" s="14"/>
    </row>
    <row r="786" spans="3:15" ht="13" x14ac:dyDescent="0.25">
      <c r="C786" s="50"/>
      <c r="G786" s="54"/>
      <c r="H786" s="54"/>
      <c r="I786" s="14"/>
      <c r="J786" s="14"/>
      <c r="K786" s="14"/>
      <c r="L786" s="14"/>
      <c r="M786" s="14"/>
      <c r="N786" s="14"/>
      <c r="O786" s="14"/>
    </row>
    <row r="787" spans="3:15" ht="13" x14ac:dyDescent="0.25">
      <c r="C787" s="50"/>
      <c r="G787" s="54"/>
      <c r="H787" s="54"/>
      <c r="I787" s="14"/>
      <c r="J787" s="14"/>
      <c r="K787" s="14"/>
      <c r="L787" s="14"/>
      <c r="M787" s="14"/>
      <c r="N787" s="14"/>
      <c r="O787" s="14"/>
    </row>
    <row r="788" spans="3:15" ht="13" x14ac:dyDescent="0.25">
      <c r="C788" s="50"/>
      <c r="G788" s="54"/>
      <c r="H788" s="54"/>
      <c r="I788" s="14"/>
      <c r="J788" s="14"/>
      <c r="K788" s="14"/>
      <c r="L788" s="14"/>
      <c r="M788" s="14"/>
      <c r="N788" s="14"/>
      <c r="O788" s="14"/>
    </row>
    <row r="789" spans="3:15" ht="13" x14ac:dyDescent="0.25">
      <c r="C789" s="50"/>
      <c r="G789" s="54"/>
      <c r="H789" s="54"/>
      <c r="I789" s="14"/>
      <c r="J789" s="14"/>
      <c r="K789" s="14"/>
      <c r="L789" s="14"/>
      <c r="M789" s="14"/>
      <c r="N789" s="14"/>
      <c r="O789" s="14"/>
    </row>
    <row r="790" spans="3:15" ht="13" x14ac:dyDescent="0.25">
      <c r="C790" s="50"/>
      <c r="G790" s="54"/>
      <c r="H790" s="54"/>
      <c r="I790" s="14"/>
      <c r="J790" s="14"/>
      <c r="K790" s="14"/>
      <c r="L790" s="14"/>
      <c r="M790" s="14"/>
      <c r="N790" s="14"/>
      <c r="O790" s="14"/>
    </row>
    <row r="791" spans="3:15" ht="13" x14ac:dyDescent="0.25">
      <c r="C791" s="50"/>
      <c r="G791" s="54"/>
      <c r="H791" s="54"/>
      <c r="I791" s="14"/>
      <c r="J791" s="14"/>
      <c r="K791" s="14"/>
      <c r="L791" s="14"/>
      <c r="M791" s="14"/>
      <c r="N791" s="14"/>
      <c r="O791" s="14"/>
    </row>
    <row r="792" spans="3:15" ht="13" x14ac:dyDescent="0.25">
      <c r="C792" s="50"/>
      <c r="G792" s="54"/>
      <c r="H792" s="54"/>
      <c r="I792" s="14"/>
      <c r="J792" s="14"/>
      <c r="K792" s="14"/>
      <c r="L792" s="14"/>
      <c r="M792" s="14"/>
      <c r="N792" s="14"/>
      <c r="O792" s="14"/>
    </row>
    <row r="793" spans="3:15" ht="13" x14ac:dyDescent="0.25">
      <c r="C793" s="50"/>
      <c r="G793" s="54"/>
      <c r="H793" s="54"/>
      <c r="I793" s="14"/>
      <c r="J793" s="14"/>
      <c r="K793" s="14"/>
      <c r="L793" s="14"/>
      <c r="M793" s="14"/>
      <c r="N793" s="14"/>
      <c r="O793" s="14"/>
    </row>
    <row r="794" spans="3:15" ht="13" x14ac:dyDescent="0.25">
      <c r="C794" s="50"/>
      <c r="G794" s="54"/>
      <c r="H794" s="54"/>
      <c r="I794" s="14"/>
      <c r="J794" s="14"/>
      <c r="K794" s="14"/>
      <c r="L794" s="14"/>
      <c r="M794" s="14"/>
      <c r="N794" s="14"/>
      <c r="O794" s="14"/>
    </row>
    <row r="795" spans="3:15" ht="13" x14ac:dyDescent="0.25">
      <c r="C795" s="50"/>
      <c r="G795" s="54"/>
      <c r="H795" s="54"/>
      <c r="I795" s="14"/>
      <c r="J795" s="14"/>
      <c r="K795" s="14"/>
      <c r="L795" s="14"/>
      <c r="M795" s="14"/>
      <c r="N795" s="14"/>
      <c r="O795" s="14"/>
    </row>
    <row r="796" spans="3:15" ht="13" x14ac:dyDescent="0.25">
      <c r="C796" s="50"/>
      <c r="G796" s="54"/>
      <c r="H796" s="54"/>
      <c r="I796" s="14"/>
      <c r="J796" s="14"/>
      <c r="K796" s="14"/>
      <c r="L796" s="14"/>
      <c r="M796" s="14"/>
      <c r="N796" s="14"/>
      <c r="O796" s="14"/>
    </row>
    <row r="797" spans="3:15" ht="13" x14ac:dyDescent="0.25">
      <c r="C797" s="50"/>
      <c r="G797" s="54"/>
      <c r="H797" s="54"/>
      <c r="I797" s="14"/>
      <c r="J797" s="14"/>
      <c r="K797" s="14"/>
      <c r="L797" s="14"/>
      <c r="M797" s="14"/>
      <c r="N797" s="14"/>
      <c r="O797" s="14"/>
    </row>
    <row r="798" spans="3:15" ht="13" x14ac:dyDescent="0.25">
      <c r="C798" s="50"/>
      <c r="G798" s="54"/>
      <c r="H798" s="54"/>
      <c r="I798" s="14"/>
      <c r="J798" s="14"/>
      <c r="K798" s="14"/>
      <c r="L798" s="14"/>
      <c r="M798" s="14"/>
      <c r="N798" s="14"/>
      <c r="O798" s="14"/>
    </row>
    <row r="799" spans="3:15" ht="13" x14ac:dyDescent="0.25">
      <c r="C799" s="50"/>
      <c r="G799" s="54"/>
      <c r="H799" s="54"/>
      <c r="I799" s="14"/>
      <c r="J799" s="14"/>
      <c r="K799" s="14"/>
      <c r="L799" s="14"/>
      <c r="M799" s="14"/>
      <c r="N799" s="14"/>
      <c r="O799" s="14"/>
    </row>
    <row r="800" spans="3:15" ht="13" x14ac:dyDescent="0.25">
      <c r="C800" s="50"/>
      <c r="G800" s="54"/>
      <c r="H800" s="54"/>
      <c r="I800" s="14"/>
      <c r="J800" s="14"/>
      <c r="K800" s="14"/>
      <c r="L800" s="14"/>
      <c r="M800" s="14"/>
      <c r="N800" s="14"/>
      <c r="O800" s="14"/>
    </row>
    <row r="801" spans="3:15" ht="13" x14ac:dyDescent="0.25">
      <c r="C801" s="50"/>
      <c r="G801" s="54"/>
      <c r="H801" s="54"/>
      <c r="I801" s="14"/>
      <c r="J801" s="14"/>
      <c r="K801" s="14"/>
      <c r="L801" s="14"/>
      <c r="M801" s="14"/>
      <c r="N801" s="14"/>
      <c r="O801" s="14"/>
    </row>
    <row r="802" spans="3:15" ht="13" x14ac:dyDescent="0.25">
      <c r="C802" s="50"/>
      <c r="G802" s="54"/>
      <c r="H802" s="54"/>
      <c r="I802" s="14"/>
      <c r="J802" s="14"/>
      <c r="K802" s="14"/>
      <c r="L802" s="14"/>
      <c r="M802" s="14"/>
      <c r="N802" s="14"/>
      <c r="O802" s="14"/>
    </row>
    <row r="803" spans="3:15" ht="13" x14ac:dyDescent="0.25">
      <c r="C803" s="50"/>
      <c r="G803" s="54"/>
      <c r="H803" s="54"/>
      <c r="I803" s="14"/>
      <c r="J803" s="14"/>
      <c r="K803" s="14"/>
      <c r="L803" s="14"/>
      <c r="M803" s="14"/>
      <c r="N803" s="14"/>
      <c r="O803" s="14"/>
    </row>
    <row r="804" spans="3:15" ht="13" x14ac:dyDescent="0.25">
      <c r="C804" s="50"/>
      <c r="G804" s="54"/>
      <c r="H804" s="54"/>
      <c r="I804" s="14"/>
      <c r="J804" s="14"/>
      <c r="K804" s="14"/>
      <c r="L804" s="14"/>
      <c r="M804" s="14"/>
      <c r="N804" s="14"/>
      <c r="O804" s="14"/>
    </row>
    <row r="805" spans="3:15" ht="13" x14ac:dyDescent="0.25">
      <c r="C805" s="50"/>
      <c r="G805" s="54"/>
      <c r="H805" s="54"/>
      <c r="I805" s="14"/>
      <c r="J805" s="14"/>
      <c r="K805" s="14"/>
      <c r="L805" s="14"/>
      <c r="M805" s="14"/>
      <c r="N805" s="14"/>
      <c r="O805" s="14"/>
    </row>
    <row r="806" spans="3:15" ht="13" x14ac:dyDescent="0.25">
      <c r="C806" s="50"/>
      <c r="G806" s="54"/>
      <c r="H806" s="54"/>
      <c r="I806" s="14"/>
      <c r="J806" s="14"/>
      <c r="K806" s="14"/>
      <c r="L806" s="14"/>
      <c r="M806" s="14"/>
      <c r="N806" s="14"/>
      <c r="O806" s="14"/>
    </row>
    <row r="807" spans="3:15" ht="13" x14ac:dyDescent="0.25">
      <c r="C807" s="50"/>
      <c r="G807" s="54"/>
      <c r="H807" s="54"/>
      <c r="I807" s="14"/>
      <c r="J807" s="14"/>
      <c r="K807" s="14"/>
      <c r="L807" s="14"/>
      <c r="M807" s="14"/>
      <c r="N807" s="14"/>
      <c r="O807" s="14"/>
    </row>
    <row r="808" spans="3:15" ht="13" x14ac:dyDescent="0.25">
      <c r="C808" s="50"/>
      <c r="G808" s="54"/>
      <c r="H808" s="54"/>
      <c r="I808" s="14"/>
      <c r="J808" s="14"/>
      <c r="K808" s="14"/>
      <c r="L808" s="14"/>
      <c r="M808" s="14"/>
      <c r="N808" s="14"/>
      <c r="O808" s="14"/>
    </row>
    <row r="809" spans="3:15" ht="13" x14ac:dyDescent="0.25">
      <c r="C809" s="50"/>
      <c r="G809" s="54"/>
      <c r="H809" s="54"/>
      <c r="I809" s="14"/>
      <c r="J809" s="14"/>
      <c r="K809" s="14"/>
      <c r="L809" s="14"/>
      <c r="M809" s="14"/>
      <c r="N809" s="14"/>
      <c r="O809" s="14"/>
    </row>
    <row r="810" spans="3:15" ht="13" x14ac:dyDescent="0.25">
      <c r="C810" s="50"/>
      <c r="G810" s="54"/>
      <c r="H810" s="54"/>
      <c r="I810" s="14"/>
      <c r="J810" s="14"/>
      <c r="K810" s="14"/>
      <c r="L810" s="14"/>
      <c r="M810" s="14"/>
      <c r="N810" s="14"/>
      <c r="O810" s="14"/>
    </row>
    <row r="811" spans="3:15" ht="13" x14ac:dyDescent="0.25">
      <c r="C811" s="50"/>
      <c r="G811" s="54"/>
      <c r="H811" s="54"/>
      <c r="I811" s="14"/>
      <c r="J811" s="14"/>
      <c r="K811" s="14"/>
      <c r="L811" s="14"/>
      <c r="M811" s="14"/>
      <c r="N811" s="14"/>
      <c r="O811" s="14"/>
    </row>
    <row r="812" spans="3:15" ht="13" x14ac:dyDescent="0.25">
      <c r="C812" s="50"/>
      <c r="G812" s="54"/>
      <c r="H812" s="54"/>
      <c r="I812" s="14"/>
      <c r="J812" s="14"/>
      <c r="K812" s="14"/>
      <c r="L812" s="14"/>
      <c r="M812" s="14"/>
      <c r="N812" s="14"/>
      <c r="O812" s="14"/>
    </row>
    <row r="813" spans="3:15" ht="13" x14ac:dyDescent="0.25">
      <c r="C813" s="50"/>
      <c r="G813" s="54"/>
      <c r="H813" s="54"/>
      <c r="I813" s="14"/>
      <c r="J813" s="14"/>
      <c r="K813" s="14"/>
      <c r="L813" s="14"/>
      <c r="M813" s="14"/>
      <c r="N813" s="14"/>
      <c r="O813" s="14"/>
    </row>
    <row r="814" spans="3:15" ht="13" x14ac:dyDescent="0.25">
      <c r="C814" s="50"/>
      <c r="G814" s="54"/>
      <c r="H814" s="54"/>
      <c r="I814" s="14"/>
      <c r="J814" s="14"/>
      <c r="K814" s="14"/>
      <c r="L814" s="14"/>
      <c r="M814" s="14"/>
      <c r="N814" s="14"/>
      <c r="O814" s="14"/>
    </row>
    <row r="815" spans="3:15" ht="13" x14ac:dyDescent="0.25">
      <c r="C815" s="50"/>
      <c r="G815" s="54"/>
      <c r="H815" s="54"/>
      <c r="I815" s="14"/>
      <c r="J815" s="14"/>
      <c r="K815" s="14"/>
      <c r="L815" s="14"/>
      <c r="M815" s="14"/>
      <c r="N815" s="14"/>
      <c r="O815" s="14"/>
    </row>
    <row r="816" spans="3:15" ht="13" x14ac:dyDescent="0.25">
      <c r="C816" s="50"/>
      <c r="G816" s="54"/>
      <c r="H816" s="54"/>
      <c r="I816" s="14"/>
      <c r="J816" s="14"/>
      <c r="K816" s="14"/>
      <c r="L816" s="14"/>
      <c r="M816" s="14"/>
      <c r="N816" s="14"/>
      <c r="O816" s="14"/>
    </row>
    <row r="817" spans="3:15" ht="13" x14ac:dyDescent="0.25">
      <c r="C817" s="50"/>
      <c r="G817" s="54"/>
      <c r="H817" s="54"/>
      <c r="I817" s="14"/>
      <c r="J817" s="14"/>
      <c r="K817" s="14"/>
      <c r="L817" s="14"/>
      <c r="M817" s="14"/>
      <c r="N817" s="14"/>
      <c r="O817" s="14"/>
    </row>
    <row r="818" spans="3:15" ht="13" x14ac:dyDescent="0.25">
      <c r="C818" s="50"/>
      <c r="G818" s="54"/>
      <c r="H818" s="54"/>
      <c r="I818" s="14"/>
      <c r="J818" s="14"/>
      <c r="K818" s="14"/>
      <c r="L818" s="14"/>
      <c r="M818" s="14"/>
      <c r="N818" s="14"/>
      <c r="O818" s="14"/>
    </row>
    <row r="819" spans="3:15" ht="13" x14ac:dyDescent="0.25">
      <c r="C819" s="50"/>
      <c r="G819" s="54"/>
      <c r="H819" s="54"/>
      <c r="I819" s="14"/>
      <c r="J819" s="14"/>
      <c r="K819" s="14"/>
      <c r="L819" s="14"/>
      <c r="M819" s="14"/>
      <c r="N819" s="14"/>
      <c r="O819" s="14"/>
    </row>
    <row r="820" spans="3:15" ht="13" x14ac:dyDescent="0.25">
      <c r="C820" s="50"/>
      <c r="G820" s="54"/>
      <c r="H820" s="54"/>
      <c r="I820" s="14"/>
      <c r="J820" s="14"/>
      <c r="K820" s="14"/>
      <c r="L820" s="14"/>
      <c r="M820" s="14"/>
      <c r="N820" s="14"/>
      <c r="O820" s="14"/>
    </row>
    <row r="821" spans="3:15" ht="13" x14ac:dyDescent="0.25">
      <c r="C821" s="50"/>
      <c r="G821" s="54"/>
      <c r="H821" s="54"/>
      <c r="I821" s="14"/>
      <c r="J821" s="14"/>
      <c r="K821" s="14"/>
      <c r="L821" s="14"/>
      <c r="M821" s="14"/>
      <c r="N821" s="14"/>
      <c r="O821" s="14"/>
    </row>
    <row r="822" spans="3:15" ht="13" x14ac:dyDescent="0.25">
      <c r="C822" s="50"/>
      <c r="G822" s="54"/>
      <c r="H822" s="54"/>
      <c r="I822" s="14"/>
      <c r="J822" s="14"/>
      <c r="K822" s="14"/>
      <c r="L822" s="14"/>
      <c r="M822" s="14"/>
      <c r="N822" s="14"/>
      <c r="O822" s="14"/>
    </row>
    <row r="823" spans="3:15" ht="13" x14ac:dyDescent="0.25">
      <c r="C823" s="50"/>
      <c r="G823" s="54"/>
      <c r="H823" s="54"/>
      <c r="I823" s="14"/>
      <c r="J823" s="14"/>
      <c r="K823" s="14"/>
      <c r="L823" s="14"/>
      <c r="M823" s="14"/>
      <c r="N823" s="14"/>
      <c r="O823" s="14"/>
    </row>
    <row r="824" spans="3:15" ht="13" x14ac:dyDescent="0.25">
      <c r="C824" s="50"/>
      <c r="G824" s="54"/>
      <c r="H824" s="54"/>
      <c r="I824" s="14"/>
      <c r="J824" s="14"/>
      <c r="K824" s="14"/>
      <c r="L824" s="14"/>
      <c r="M824" s="14"/>
      <c r="N824" s="14"/>
      <c r="O824" s="14"/>
    </row>
    <row r="825" spans="3:15" ht="13" x14ac:dyDescent="0.25">
      <c r="C825" s="50"/>
      <c r="G825" s="54"/>
      <c r="H825" s="54"/>
      <c r="I825" s="14"/>
      <c r="J825" s="14"/>
      <c r="K825" s="14"/>
      <c r="L825" s="14"/>
      <c r="M825" s="14"/>
      <c r="N825" s="14"/>
      <c r="O825" s="14"/>
    </row>
    <row r="826" spans="3:15" ht="13" x14ac:dyDescent="0.25">
      <c r="C826" s="50"/>
      <c r="G826" s="54"/>
      <c r="H826" s="54"/>
      <c r="I826" s="14"/>
      <c r="J826" s="14"/>
      <c r="K826" s="14"/>
      <c r="L826" s="14"/>
      <c r="M826" s="14"/>
      <c r="N826" s="14"/>
      <c r="O826" s="14"/>
    </row>
    <row r="827" spans="3:15" ht="13" x14ac:dyDescent="0.25">
      <c r="C827" s="50"/>
      <c r="G827" s="54"/>
      <c r="H827" s="54"/>
      <c r="I827" s="14"/>
      <c r="J827" s="14"/>
      <c r="K827" s="14"/>
      <c r="L827" s="14"/>
      <c r="M827" s="14"/>
      <c r="N827" s="14"/>
      <c r="O827" s="14"/>
    </row>
    <row r="828" spans="3:15" ht="13" x14ac:dyDescent="0.25">
      <c r="C828" s="50"/>
      <c r="G828" s="54"/>
      <c r="H828" s="54"/>
      <c r="I828" s="14"/>
      <c r="J828" s="14"/>
      <c r="K828" s="14"/>
      <c r="L828" s="14"/>
      <c r="M828" s="14"/>
      <c r="N828" s="14"/>
      <c r="O828" s="14"/>
    </row>
    <row r="829" spans="3:15" ht="13" x14ac:dyDescent="0.25">
      <c r="C829" s="50"/>
      <c r="G829" s="54"/>
      <c r="H829" s="54"/>
      <c r="I829" s="14"/>
      <c r="J829" s="14"/>
      <c r="K829" s="14"/>
      <c r="L829" s="14"/>
      <c r="M829" s="14"/>
      <c r="N829" s="14"/>
      <c r="O829" s="14"/>
    </row>
    <row r="830" spans="3:15" ht="13" x14ac:dyDescent="0.25">
      <c r="C830" s="50"/>
      <c r="G830" s="54"/>
      <c r="H830" s="54"/>
      <c r="I830" s="14"/>
      <c r="J830" s="14"/>
      <c r="K830" s="14"/>
      <c r="L830" s="14"/>
      <c r="M830" s="14"/>
      <c r="N830" s="14"/>
      <c r="O830" s="14"/>
    </row>
    <row r="831" spans="3:15" ht="13" x14ac:dyDescent="0.25">
      <c r="C831" s="50"/>
      <c r="G831" s="54"/>
      <c r="H831" s="54"/>
      <c r="I831" s="14"/>
      <c r="J831" s="14"/>
      <c r="K831" s="14"/>
      <c r="L831" s="14"/>
      <c r="M831" s="14"/>
      <c r="N831" s="14"/>
      <c r="O831" s="14"/>
    </row>
    <row r="832" spans="3:15" ht="13" x14ac:dyDescent="0.25">
      <c r="C832" s="50"/>
      <c r="G832" s="54"/>
      <c r="H832" s="54"/>
      <c r="I832" s="14"/>
      <c r="J832" s="14"/>
      <c r="K832" s="14"/>
      <c r="L832" s="14"/>
      <c r="M832" s="14"/>
      <c r="N832" s="14"/>
      <c r="O832" s="14"/>
    </row>
    <row r="833" spans="3:15" ht="13" x14ac:dyDescent="0.25">
      <c r="C833" s="50"/>
      <c r="G833" s="54"/>
      <c r="H833" s="54"/>
      <c r="I833" s="14"/>
      <c r="J833" s="14"/>
      <c r="K833" s="14"/>
      <c r="L833" s="14"/>
      <c r="M833" s="14"/>
      <c r="N833" s="14"/>
      <c r="O833" s="14"/>
    </row>
    <row r="834" spans="3:15" ht="13" x14ac:dyDescent="0.25">
      <c r="C834" s="50"/>
      <c r="G834" s="54"/>
      <c r="H834" s="54"/>
      <c r="I834" s="14"/>
      <c r="J834" s="14"/>
      <c r="K834" s="14"/>
      <c r="L834" s="14"/>
      <c r="M834" s="14"/>
      <c r="N834" s="14"/>
      <c r="O834" s="14"/>
    </row>
    <row r="835" spans="3:15" ht="13" x14ac:dyDescent="0.25">
      <c r="C835" s="50"/>
      <c r="G835" s="54"/>
      <c r="H835" s="54"/>
      <c r="I835" s="14"/>
      <c r="J835" s="14"/>
      <c r="K835" s="14"/>
      <c r="L835" s="14"/>
      <c r="M835" s="14"/>
      <c r="N835" s="14"/>
      <c r="O835" s="14"/>
    </row>
    <row r="836" spans="3:15" ht="13" x14ac:dyDescent="0.25">
      <c r="C836" s="50"/>
      <c r="G836" s="54"/>
      <c r="H836" s="54"/>
      <c r="I836" s="14"/>
      <c r="J836" s="14"/>
      <c r="K836" s="14"/>
      <c r="L836" s="14"/>
      <c r="M836" s="14"/>
      <c r="N836" s="14"/>
      <c r="O836" s="14"/>
    </row>
    <row r="837" spans="3:15" ht="13" x14ac:dyDescent="0.25">
      <c r="C837" s="50"/>
      <c r="G837" s="54"/>
      <c r="H837" s="54"/>
      <c r="I837" s="14"/>
      <c r="J837" s="14"/>
      <c r="K837" s="14"/>
      <c r="L837" s="14"/>
      <c r="M837" s="14"/>
      <c r="N837" s="14"/>
      <c r="O837" s="14"/>
    </row>
    <row r="838" spans="3:15" ht="13" x14ac:dyDescent="0.25">
      <c r="C838" s="50"/>
      <c r="G838" s="54"/>
      <c r="H838" s="54"/>
      <c r="I838" s="14"/>
      <c r="J838" s="14"/>
      <c r="K838" s="14"/>
      <c r="L838" s="14"/>
      <c r="M838" s="14"/>
      <c r="N838" s="14"/>
      <c r="O838" s="14"/>
    </row>
    <row r="839" spans="3:15" ht="13" x14ac:dyDescent="0.25">
      <c r="C839" s="50"/>
      <c r="G839" s="54"/>
      <c r="H839" s="54"/>
      <c r="I839" s="14"/>
      <c r="J839" s="14"/>
      <c r="K839" s="14"/>
      <c r="L839" s="14"/>
      <c r="M839" s="14"/>
      <c r="N839" s="14"/>
      <c r="O839" s="14"/>
    </row>
    <row r="840" spans="3:15" ht="13" x14ac:dyDescent="0.25">
      <c r="C840" s="50"/>
      <c r="G840" s="54"/>
      <c r="H840" s="54"/>
      <c r="I840" s="14"/>
      <c r="J840" s="14"/>
      <c r="K840" s="14"/>
      <c r="L840" s="14"/>
      <c r="M840" s="14"/>
      <c r="N840" s="14"/>
      <c r="O840" s="14"/>
    </row>
    <row r="841" spans="3:15" ht="13" x14ac:dyDescent="0.25">
      <c r="C841" s="50"/>
      <c r="G841" s="54"/>
      <c r="H841" s="54"/>
      <c r="I841" s="14"/>
      <c r="J841" s="14"/>
      <c r="K841" s="14"/>
      <c r="L841" s="14"/>
      <c r="M841" s="14"/>
      <c r="N841" s="14"/>
      <c r="O841" s="14"/>
    </row>
    <row r="842" spans="3:15" ht="13" x14ac:dyDescent="0.25">
      <c r="C842" s="50"/>
      <c r="G842" s="54"/>
      <c r="H842" s="54"/>
      <c r="I842" s="14"/>
      <c r="J842" s="14"/>
      <c r="K842" s="14"/>
      <c r="L842" s="14"/>
      <c r="M842" s="14"/>
      <c r="N842" s="14"/>
      <c r="O842" s="14"/>
    </row>
    <row r="843" spans="3:15" ht="13" x14ac:dyDescent="0.25">
      <c r="C843" s="50"/>
      <c r="G843" s="54"/>
      <c r="H843" s="54"/>
      <c r="I843" s="14"/>
      <c r="J843" s="14"/>
      <c r="K843" s="14"/>
      <c r="L843" s="14"/>
      <c r="M843" s="14"/>
      <c r="N843" s="14"/>
      <c r="O843" s="14"/>
    </row>
    <row r="844" spans="3:15" ht="13" x14ac:dyDescent="0.25">
      <c r="C844" s="50"/>
      <c r="G844" s="54"/>
      <c r="H844" s="54"/>
      <c r="I844" s="14"/>
      <c r="J844" s="14"/>
      <c r="K844" s="14"/>
      <c r="L844" s="14"/>
      <c r="M844" s="14"/>
      <c r="N844" s="14"/>
      <c r="O844" s="14"/>
    </row>
    <row r="845" spans="3:15" ht="13" x14ac:dyDescent="0.25">
      <c r="C845" s="50"/>
      <c r="G845" s="54"/>
      <c r="H845" s="54"/>
      <c r="I845" s="14"/>
      <c r="J845" s="14"/>
      <c r="K845" s="14"/>
      <c r="L845" s="14"/>
      <c r="M845" s="14"/>
      <c r="N845" s="14"/>
      <c r="O845" s="14"/>
    </row>
    <row r="846" spans="3:15" ht="13" x14ac:dyDescent="0.25">
      <c r="C846" s="50"/>
      <c r="G846" s="54"/>
      <c r="H846" s="54"/>
      <c r="I846" s="14"/>
      <c r="J846" s="14"/>
      <c r="K846" s="14"/>
      <c r="L846" s="14"/>
      <c r="M846" s="14"/>
      <c r="N846" s="14"/>
      <c r="O846" s="14"/>
    </row>
    <row r="847" spans="3:15" ht="13" x14ac:dyDescent="0.25">
      <c r="C847" s="50"/>
      <c r="G847" s="54"/>
      <c r="H847" s="54"/>
      <c r="I847" s="14"/>
      <c r="J847" s="14"/>
      <c r="K847" s="14"/>
      <c r="L847" s="14"/>
      <c r="M847" s="14"/>
      <c r="N847" s="14"/>
      <c r="O847" s="14"/>
    </row>
    <row r="848" spans="3:15" ht="13" x14ac:dyDescent="0.25">
      <c r="C848" s="50"/>
      <c r="G848" s="54"/>
      <c r="H848" s="54"/>
      <c r="I848" s="14"/>
      <c r="J848" s="14"/>
      <c r="K848" s="14"/>
      <c r="L848" s="14"/>
      <c r="M848" s="14"/>
      <c r="N848" s="14"/>
      <c r="O848" s="14"/>
    </row>
    <row r="849" spans="3:15" ht="13" x14ac:dyDescent="0.25">
      <c r="C849" s="50"/>
      <c r="G849" s="54"/>
      <c r="H849" s="54"/>
      <c r="I849" s="14"/>
      <c r="J849" s="14"/>
      <c r="K849" s="14"/>
      <c r="L849" s="14"/>
      <c r="M849" s="14"/>
      <c r="N849" s="14"/>
      <c r="O849" s="14"/>
    </row>
    <row r="850" spans="3:15" ht="13" x14ac:dyDescent="0.25">
      <c r="C850" s="50"/>
      <c r="G850" s="54"/>
      <c r="H850" s="54"/>
      <c r="I850" s="14"/>
      <c r="J850" s="14"/>
      <c r="K850" s="14"/>
      <c r="L850" s="14"/>
      <c r="M850" s="14"/>
      <c r="N850" s="14"/>
      <c r="O850" s="14"/>
    </row>
    <row r="851" spans="3:15" ht="13" x14ac:dyDescent="0.25">
      <c r="C851" s="50"/>
      <c r="G851" s="54"/>
      <c r="H851" s="54"/>
      <c r="I851" s="14"/>
      <c r="J851" s="14"/>
      <c r="K851" s="14"/>
      <c r="L851" s="14"/>
      <c r="M851" s="14"/>
      <c r="N851" s="14"/>
      <c r="O851" s="14"/>
    </row>
    <row r="852" spans="3:15" ht="13" x14ac:dyDescent="0.25">
      <c r="C852" s="50"/>
      <c r="G852" s="54"/>
      <c r="H852" s="54"/>
      <c r="I852" s="14"/>
      <c r="J852" s="14"/>
      <c r="K852" s="14"/>
      <c r="L852" s="14"/>
      <c r="M852" s="14"/>
      <c r="N852" s="14"/>
      <c r="O852" s="14"/>
    </row>
    <row r="853" spans="3:15" ht="13" x14ac:dyDescent="0.25">
      <c r="C853" s="50"/>
      <c r="G853" s="54"/>
      <c r="H853" s="54"/>
      <c r="I853" s="14"/>
      <c r="J853" s="14"/>
      <c r="K853" s="14"/>
      <c r="L853" s="14"/>
      <c r="M853" s="14"/>
      <c r="N853" s="14"/>
      <c r="O853" s="14"/>
    </row>
    <row r="854" spans="3:15" ht="13" x14ac:dyDescent="0.25">
      <c r="C854" s="50"/>
      <c r="G854" s="54"/>
      <c r="H854" s="54"/>
      <c r="I854" s="14"/>
      <c r="J854" s="14"/>
      <c r="K854" s="14"/>
      <c r="L854" s="14"/>
      <c r="M854" s="14"/>
      <c r="N854" s="14"/>
      <c r="O854" s="14"/>
    </row>
    <row r="855" spans="3:15" ht="13" x14ac:dyDescent="0.25">
      <c r="C855" s="50"/>
      <c r="G855" s="54"/>
      <c r="H855" s="54"/>
      <c r="I855" s="14"/>
      <c r="J855" s="14"/>
      <c r="K855" s="14"/>
      <c r="L855" s="14"/>
      <c r="M855" s="14"/>
      <c r="N855" s="14"/>
      <c r="O855" s="14"/>
    </row>
    <row r="856" spans="3:15" ht="13" x14ac:dyDescent="0.25">
      <c r="C856" s="50"/>
      <c r="G856" s="54"/>
      <c r="H856" s="54"/>
      <c r="I856" s="14"/>
      <c r="J856" s="14"/>
      <c r="K856" s="14"/>
      <c r="L856" s="14"/>
      <c r="M856" s="14"/>
      <c r="N856" s="14"/>
      <c r="O856" s="14"/>
    </row>
    <row r="857" spans="3:15" ht="13" x14ac:dyDescent="0.25">
      <c r="C857" s="50"/>
      <c r="G857" s="54"/>
      <c r="H857" s="54"/>
      <c r="I857" s="14"/>
      <c r="J857" s="14"/>
      <c r="K857" s="14"/>
      <c r="L857" s="14"/>
      <c r="M857" s="14"/>
      <c r="N857" s="14"/>
      <c r="O857" s="14"/>
    </row>
    <row r="858" spans="3:15" ht="13" x14ac:dyDescent="0.25">
      <c r="C858" s="50"/>
      <c r="G858" s="54"/>
      <c r="H858" s="54"/>
      <c r="I858" s="14"/>
      <c r="J858" s="14"/>
      <c r="K858" s="14"/>
      <c r="L858" s="14"/>
      <c r="M858" s="14"/>
      <c r="N858" s="14"/>
      <c r="O858" s="14"/>
    </row>
    <row r="859" spans="3:15" ht="13" x14ac:dyDescent="0.25">
      <c r="C859" s="50"/>
      <c r="G859" s="54"/>
      <c r="H859" s="54"/>
      <c r="I859" s="14"/>
      <c r="J859" s="14"/>
      <c r="K859" s="14"/>
      <c r="L859" s="14"/>
      <c r="M859" s="14"/>
      <c r="N859" s="14"/>
      <c r="O859" s="14"/>
    </row>
    <row r="860" spans="3:15" ht="13" x14ac:dyDescent="0.25">
      <c r="C860" s="50"/>
      <c r="G860" s="54"/>
      <c r="H860" s="54"/>
      <c r="I860" s="14"/>
      <c r="J860" s="14"/>
      <c r="K860" s="14"/>
      <c r="L860" s="14"/>
      <c r="M860" s="14"/>
      <c r="N860" s="14"/>
      <c r="O860" s="14"/>
    </row>
    <row r="861" spans="3:15" ht="13" x14ac:dyDescent="0.25">
      <c r="C861" s="50"/>
      <c r="G861" s="54"/>
      <c r="H861" s="54"/>
      <c r="I861" s="14"/>
      <c r="J861" s="14"/>
      <c r="K861" s="14"/>
      <c r="L861" s="14"/>
      <c r="M861" s="14"/>
      <c r="N861" s="14"/>
      <c r="O861" s="14"/>
    </row>
    <row r="862" spans="3:15" ht="13" x14ac:dyDescent="0.25">
      <c r="C862" s="50"/>
      <c r="G862" s="54"/>
      <c r="H862" s="54"/>
      <c r="I862" s="14"/>
      <c r="J862" s="14"/>
      <c r="K862" s="14"/>
      <c r="L862" s="14"/>
      <c r="M862" s="14"/>
      <c r="N862" s="14"/>
      <c r="O862" s="14"/>
    </row>
    <row r="863" spans="3:15" ht="13" x14ac:dyDescent="0.25">
      <c r="C863" s="50"/>
      <c r="G863" s="54"/>
      <c r="H863" s="54"/>
      <c r="I863" s="14"/>
      <c r="J863" s="14"/>
      <c r="K863" s="14"/>
      <c r="L863" s="14"/>
      <c r="M863" s="14"/>
      <c r="N863" s="14"/>
      <c r="O863" s="14"/>
    </row>
    <row r="864" spans="3:15" ht="13" x14ac:dyDescent="0.25">
      <c r="C864" s="50"/>
      <c r="G864" s="54"/>
      <c r="H864" s="54"/>
      <c r="I864" s="14"/>
      <c r="J864" s="14"/>
      <c r="K864" s="14"/>
      <c r="L864" s="14"/>
      <c r="M864" s="14"/>
      <c r="N864" s="14"/>
      <c r="O864" s="14"/>
    </row>
    <row r="865" spans="3:15" ht="13" x14ac:dyDescent="0.25">
      <c r="C865" s="50"/>
      <c r="G865" s="54"/>
      <c r="H865" s="54"/>
      <c r="I865" s="14"/>
      <c r="J865" s="14"/>
      <c r="K865" s="14"/>
      <c r="L865" s="14"/>
      <c r="M865" s="14"/>
      <c r="N865" s="14"/>
      <c r="O865" s="14"/>
    </row>
    <row r="866" spans="3:15" ht="13" x14ac:dyDescent="0.25">
      <c r="C866" s="50"/>
      <c r="G866" s="54"/>
      <c r="H866" s="54"/>
      <c r="I866" s="14"/>
      <c r="J866" s="14"/>
      <c r="K866" s="14"/>
      <c r="L866" s="14"/>
      <c r="M866" s="14"/>
      <c r="N866" s="14"/>
      <c r="O866" s="14"/>
    </row>
    <row r="867" spans="3:15" ht="13" x14ac:dyDescent="0.25">
      <c r="C867" s="50"/>
      <c r="G867" s="54"/>
      <c r="H867" s="54"/>
      <c r="I867" s="14"/>
      <c r="J867" s="14"/>
      <c r="K867" s="14"/>
      <c r="L867" s="14"/>
      <c r="M867" s="14"/>
      <c r="N867" s="14"/>
      <c r="O867" s="14"/>
    </row>
    <row r="868" spans="3:15" ht="13" x14ac:dyDescent="0.25">
      <c r="C868" s="50"/>
      <c r="G868" s="54"/>
      <c r="H868" s="54"/>
      <c r="I868" s="14"/>
      <c r="J868" s="14"/>
      <c r="K868" s="14"/>
      <c r="L868" s="14"/>
      <c r="M868" s="14"/>
      <c r="N868" s="14"/>
      <c r="O868" s="14"/>
    </row>
    <row r="869" spans="3:15" ht="13" x14ac:dyDescent="0.25">
      <c r="C869" s="50"/>
      <c r="G869" s="54"/>
      <c r="H869" s="54"/>
      <c r="I869" s="14"/>
      <c r="J869" s="14"/>
      <c r="K869" s="14"/>
      <c r="L869" s="14"/>
      <c r="M869" s="14"/>
      <c r="N869" s="14"/>
      <c r="O869" s="14"/>
    </row>
    <row r="870" spans="3:15" ht="13" x14ac:dyDescent="0.25">
      <c r="C870" s="50"/>
      <c r="G870" s="54"/>
      <c r="H870" s="54"/>
      <c r="I870" s="14"/>
      <c r="J870" s="14"/>
      <c r="K870" s="14"/>
      <c r="L870" s="14"/>
      <c r="M870" s="14"/>
      <c r="N870" s="14"/>
      <c r="O870" s="14"/>
    </row>
    <row r="871" spans="3:15" ht="13" x14ac:dyDescent="0.25">
      <c r="C871" s="50"/>
      <c r="G871" s="54"/>
      <c r="H871" s="54"/>
      <c r="I871" s="14"/>
      <c r="J871" s="14"/>
      <c r="K871" s="14"/>
      <c r="L871" s="14"/>
      <c r="M871" s="14"/>
      <c r="N871" s="14"/>
      <c r="O871" s="14"/>
    </row>
    <row r="872" spans="3:15" ht="13" x14ac:dyDescent="0.25">
      <c r="C872" s="50"/>
      <c r="G872" s="54"/>
      <c r="H872" s="54"/>
      <c r="I872" s="14"/>
      <c r="J872" s="14"/>
      <c r="K872" s="14"/>
      <c r="L872" s="14"/>
      <c r="M872" s="14"/>
      <c r="N872" s="14"/>
      <c r="O872" s="14"/>
    </row>
    <row r="873" spans="3:15" ht="13" x14ac:dyDescent="0.25">
      <c r="C873" s="50"/>
      <c r="G873" s="54"/>
      <c r="H873" s="54"/>
      <c r="I873" s="14"/>
      <c r="J873" s="14"/>
      <c r="K873" s="14"/>
      <c r="L873" s="14"/>
      <c r="M873" s="14"/>
      <c r="N873" s="14"/>
      <c r="O873" s="14"/>
    </row>
    <row r="874" spans="3:15" ht="13" x14ac:dyDescent="0.25">
      <c r="C874" s="50"/>
      <c r="G874" s="54"/>
      <c r="H874" s="54"/>
      <c r="I874" s="14"/>
      <c r="J874" s="14"/>
      <c r="K874" s="14"/>
      <c r="L874" s="14"/>
      <c r="M874" s="14"/>
      <c r="N874" s="14"/>
      <c r="O874" s="14"/>
    </row>
    <row r="875" spans="3:15" ht="13" x14ac:dyDescent="0.25">
      <c r="C875" s="50"/>
      <c r="G875" s="54"/>
      <c r="H875" s="54"/>
      <c r="I875" s="14"/>
      <c r="J875" s="14"/>
      <c r="K875" s="14"/>
      <c r="L875" s="14"/>
      <c r="M875" s="14"/>
      <c r="N875" s="14"/>
      <c r="O875" s="14"/>
    </row>
    <row r="876" spans="3:15" ht="13" x14ac:dyDescent="0.25">
      <c r="C876" s="50"/>
      <c r="G876" s="54"/>
      <c r="H876" s="54"/>
      <c r="I876" s="14"/>
      <c r="J876" s="14"/>
      <c r="K876" s="14"/>
      <c r="L876" s="14"/>
      <c r="M876" s="14"/>
      <c r="N876" s="14"/>
      <c r="O876" s="14"/>
    </row>
    <row r="877" spans="3:15" ht="13" x14ac:dyDescent="0.25">
      <c r="C877" s="50"/>
      <c r="G877" s="54"/>
      <c r="H877" s="54"/>
      <c r="I877" s="14"/>
      <c r="J877" s="14"/>
      <c r="K877" s="14"/>
      <c r="L877" s="14"/>
      <c r="M877" s="14"/>
      <c r="N877" s="14"/>
      <c r="O877" s="14"/>
    </row>
    <row r="878" spans="3:15" ht="13" x14ac:dyDescent="0.25">
      <c r="C878" s="50"/>
      <c r="G878" s="54"/>
      <c r="H878" s="54"/>
      <c r="I878" s="14"/>
      <c r="J878" s="14"/>
      <c r="K878" s="14"/>
      <c r="L878" s="14"/>
      <c r="M878" s="14"/>
      <c r="N878" s="14"/>
      <c r="O878" s="14"/>
    </row>
    <row r="879" spans="3:15" ht="13" x14ac:dyDescent="0.25">
      <c r="C879" s="50"/>
      <c r="G879" s="54"/>
      <c r="H879" s="54"/>
      <c r="I879" s="14"/>
      <c r="J879" s="14"/>
      <c r="K879" s="14"/>
      <c r="L879" s="14"/>
      <c r="M879" s="14"/>
      <c r="N879" s="14"/>
      <c r="O879" s="14"/>
    </row>
    <row r="880" spans="3:15" ht="13" x14ac:dyDescent="0.25">
      <c r="C880" s="50"/>
      <c r="G880" s="54"/>
      <c r="H880" s="54"/>
      <c r="I880" s="14"/>
      <c r="J880" s="14"/>
      <c r="K880" s="14"/>
      <c r="L880" s="14"/>
      <c r="M880" s="14"/>
      <c r="N880" s="14"/>
      <c r="O880" s="14"/>
    </row>
    <row r="881" spans="3:15" ht="13" x14ac:dyDescent="0.25">
      <c r="C881" s="50"/>
      <c r="G881" s="54"/>
      <c r="H881" s="54"/>
      <c r="I881" s="14"/>
      <c r="J881" s="14"/>
      <c r="K881" s="14"/>
      <c r="L881" s="14"/>
      <c r="M881" s="14"/>
      <c r="N881" s="14"/>
      <c r="O881" s="14"/>
    </row>
    <row r="882" spans="3:15" ht="13" x14ac:dyDescent="0.25">
      <c r="C882" s="50"/>
      <c r="G882" s="54"/>
      <c r="H882" s="54"/>
      <c r="I882" s="14"/>
      <c r="J882" s="14"/>
      <c r="K882" s="14"/>
      <c r="L882" s="14"/>
      <c r="M882" s="14"/>
      <c r="N882" s="14"/>
      <c r="O882" s="14"/>
    </row>
    <row r="883" spans="3:15" ht="13" x14ac:dyDescent="0.25">
      <c r="C883" s="50"/>
      <c r="G883" s="54"/>
      <c r="H883" s="54"/>
      <c r="I883" s="14"/>
      <c r="J883" s="14"/>
      <c r="K883" s="14"/>
      <c r="L883" s="14"/>
      <c r="M883" s="14"/>
      <c r="N883" s="14"/>
      <c r="O883" s="14"/>
    </row>
    <row r="884" spans="3:15" ht="13" x14ac:dyDescent="0.25">
      <c r="C884" s="50"/>
      <c r="G884" s="54"/>
      <c r="H884" s="54"/>
      <c r="I884" s="14"/>
      <c r="J884" s="14"/>
      <c r="K884" s="14"/>
      <c r="L884" s="14"/>
      <c r="M884" s="14"/>
      <c r="N884" s="14"/>
      <c r="O884" s="14"/>
    </row>
    <row r="885" spans="3:15" ht="13" x14ac:dyDescent="0.25">
      <c r="C885" s="50"/>
      <c r="G885" s="54"/>
      <c r="H885" s="54"/>
      <c r="I885" s="14"/>
      <c r="J885" s="14"/>
      <c r="K885" s="14"/>
      <c r="L885" s="14"/>
      <c r="M885" s="14"/>
      <c r="N885" s="14"/>
      <c r="O885" s="14"/>
    </row>
    <row r="886" spans="3:15" ht="13" x14ac:dyDescent="0.25">
      <c r="C886" s="50"/>
      <c r="G886" s="54"/>
      <c r="H886" s="54"/>
      <c r="I886" s="14"/>
      <c r="J886" s="14"/>
      <c r="K886" s="14"/>
      <c r="L886" s="14"/>
      <c r="M886" s="14"/>
      <c r="N886" s="14"/>
      <c r="O886" s="14"/>
    </row>
    <row r="887" spans="3:15" ht="13" x14ac:dyDescent="0.25">
      <c r="C887" s="50"/>
      <c r="G887" s="54"/>
      <c r="H887" s="54"/>
      <c r="I887" s="14"/>
      <c r="J887" s="14"/>
      <c r="K887" s="14"/>
      <c r="L887" s="14"/>
      <c r="M887" s="14"/>
      <c r="N887" s="14"/>
      <c r="O887" s="14"/>
    </row>
    <row r="888" spans="3:15" ht="13" x14ac:dyDescent="0.25">
      <c r="C888" s="50"/>
      <c r="G888" s="54"/>
      <c r="H888" s="54"/>
      <c r="I888" s="14"/>
      <c r="J888" s="14"/>
      <c r="K888" s="14"/>
      <c r="L888" s="14"/>
      <c r="M888" s="14"/>
      <c r="N888" s="14"/>
      <c r="O888" s="14"/>
    </row>
    <row r="889" spans="3:15" ht="13" x14ac:dyDescent="0.25">
      <c r="C889" s="50"/>
      <c r="G889" s="54"/>
      <c r="H889" s="54"/>
      <c r="I889" s="14"/>
      <c r="J889" s="14"/>
      <c r="K889" s="14"/>
      <c r="L889" s="14"/>
      <c r="M889" s="14"/>
      <c r="N889" s="14"/>
      <c r="O889" s="14"/>
    </row>
    <row r="890" spans="3:15" ht="13" x14ac:dyDescent="0.25">
      <c r="C890" s="50"/>
      <c r="G890" s="54"/>
      <c r="H890" s="54"/>
      <c r="I890" s="14"/>
      <c r="J890" s="14"/>
      <c r="K890" s="14"/>
      <c r="L890" s="14"/>
      <c r="M890" s="14"/>
      <c r="N890" s="14"/>
      <c r="O890" s="14"/>
    </row>
    <row r="891" spans="3:15" ht="13" x14ac:dyDescent="0.25">
      <c r="C891" s="50"/>
      <c r="G891" s="54"/>
      <c r="H891" s="54"/>
      <c r="I891" s="14"/>
      <c r="J891" s="14"/>
      <c r="K891" s="14"/>
      <c r="L891" s="14"/>
      <c r="M891" s="14"/>
      <c r="N891" s="14"/>
      <c r="O891" s="14"/>
    </row>
    <row r="892" spans="3:15" ht="13" x14ac:dyDescent="0.25">
      <c r="C892" s="50"/>
      <c r="G892" s="54"/>
      <c r="H892" s="54"/>
      <c r="I892" s="14"/>
      <c r="J892" s="14"/>
      <c r="K892" s="14"/>
      <c r="L892" s="14"/>
      <c r="M892" s="14"/>
      <c r="N892" s="14"/>
      <c r="O892" s="14"/>
    </row>
    <row r="893" spans="3:15" ht="13" x14ac:dyDescent="0.25">
      <c r="C893" s="50"/>
      <c r="G893" s="54"/>
      <c r="H893" s="54"/>
      <c r="I893" s="14"/>
      <c r="J893" s="14"/>
      <c r="K893" s="14"/>
      <c r="L893" s="14"/>
      <c r="M893" s="14"/>
      <c r="N893" s="14"/>
      <c r="O893" s="14"/>
    </row>
    <row r="894" spans="3:15" ht="13" x14ac:dyDescent="0.25">
      <c r="C894" s="50"/>
      <c r="G894" s="54"/>
      <c r="H894" s="54"/>
      <c r="I894" s="14"/>
      <c r="J894" s="14"/>
      <c r="K894" s="14"/>
      <c r="L894" s="14"/>
      <c r="M894" s="14"/>
      <c r="N894" s="14"/>
      <c r="O894" s="14"/>
    </row>
    <row r="895" spans="3:15" ht="13" x14ac:dyDescent="0.25">
      <c r="C895" s="50"/>
      <c r="G895" s="54"/>
      <c r="H895" s="54"/>
      <c r="I895" s="14"/>
      <c r="J895" s="14"/>
      <c r="K895" s="14"/>
      <c r="L895" s="14"/>
      <c r="M895" s="14"/>
      <c r="N895" s="14"/>
      <c r="O895" s="14"/>
    </row>
    <row r="896" spans="3:15" ht="13" x14ac:dyDescent="0.25">
      <c r="C896" s="50"/>
      <c r="G896" s="54"/>
      <c r="H896" s="54"/>
      <c r="I896" s="14"/>
      <c r="J896" s="14"/>
      <c r="K896" s="14"/>
      <c r="L896" s="14"/>
      <c r="M896" s="14"/>
      <c r="N896" s="14"/>
      <c r="O896" s="14"/>
    </row>
    <row r="897" spans="3:15" ht="13" x14ac:dyDescent="0.25">
      <c r="C897" s="50"/>
      <c r="G897" s="54"/>
      <c r="H897" s="54"/>
      <c r="I897" s="14"/>
      <c r="J897" s="14"/>
      <c r="K897" s="14"/>
      <c r="L897" s="14"/>
      <c r="M897" s="14"/>
      <c r="N897" s="14"/>
      <c r="O897" s="14"/>
    </row>
    <row r="898" spans="3:15" ht="13" x14ac:dyDescent="0.25">
      <c r="C898" s="50"/>
      <c r="G898" s="54"/>
      <c r="H898" s="54"/>
      <c r="I898" s="14"/>
      <c r="J898" s="14"/>
      <c r="K898" s="14"/>
      <c r="L898" s="14"/>
      <c r="M898" s="14"/>
      <c r="N898" s="14"/>
      <c r="O898" s="14"/>
    </row>
    <row r="899" spans="3:15" ht="13" x14ac:dyDescent="0.25">
      <c r="C899" s="50"/>
      <c r="G899" s="54"/>
      <c r="H899" s="54"/>
      <c r="I899" s="14"/>
      <c r="J899" s="14"/>
      <c r="K899" s="14"/>
      <c r="L899" s="14"/>
      <c r="M899" s="14"/>
      <c r="N899" s="14"/>
      <c r="O899" s="14"/>
    </row>
    <row r="900" spans="3:15" ht="13" x14ac:dyDescent="0.25">
      <c r="C900" s="50"/>
      <c r="G900" s="54"/>
      <c r="H900" s="54"/>
      <c r="I900" s="14"/>
      <c r="J900" s="14"/>
      <c r="K900" s="14"/>
      <c r="L900" s="14"/>
      <c r="M900" s="14"/>
      <c r="N900" s="14"/>
      <c r="O900" s="14"/>
    </row>
    <row r="901" spans="3:15" ht="13" x14ac:dyDescent="0.25">
      <c r="C901" s="50"/>
      <c r="G901" s="54"/>
      <c r="H901" s="54"/>
      <c r="I901" s="14"/>
      <c r="J901" s="14"/>
      <c r="K901" s="14"/>
      <c r="L901" s="14"/>
      <c r="M901" s="14"/>
      <c r="N901" s="14"/>
      <c r="O901" s="14"/>
    </row>
    <row r="902" spans="3:15" ht="13" x14ac:dyDescent="0.25">
      <c r="C902" s="50"/>
      <c r="G902" s="54"/>
      <c r="H902" s="54"/>
      <c r="I902" s="14"/>
      <c r="J902" s="14"/>
      <c r="K902" s="14"/>
      <c r="L902" s="14"/>
      <c r="M902" s="14"/>
      <c r="N902" s="14"/>
      <c r="O902" s="14"/>
    </row>
    <row r="903" spans="3:15" ht="13" x14ac:dyDescent="0.25">
      <c r="C903" s="50"/>
      <c r="G903" s="54"/>
      <c r="H903" s="54"/>
      <c r="I903" s="14"/>
      <c r="J903" s="14"/>
      <c r="K903" s="14"/>
      <c r="L903" s="14"/>
      <c r="M903" s="14"/>
      <c r="N903" s="14"/>
      <c r="O903" s="14"/>
    </row>
    <row r="904" spans="3:15" ht="13" x14ac:dyDescent="0.25">
      <c r="C904" s="50"/>
      <c r="G904" s="54"/>
      <c r="H904" s="54"/>
      <c r="I904" s="14"/>
      <c r="J904" s="14"/>
      <c r="K904" s="14"/>
      <c r="L904" s="14"/>
      <c r="M904" s="14"/>
      <c r="N904" s="14"/>
      <c r="O904" s="14"/>
    </row>
    <row r="905" spans="3:15" ht="13" x14ac:dyDescent="0.25">
      <c r="C905" s="50"/>
      <c r="G905" s="54"/>
      <c r="H905" s="54"/>
      <c r="I905" s="14"/>
      <c r="J905" s="14"/>
      <c r="K905" s="14"/>
      <c r="L905" s="14"/>
      <c r="M905" s="14"/>
      <c r="N905" s="14"/>
      <c r="O905" s="14"/>
    </row>
    <row r="906" spans="3:15" ht="13" x14ac:dyDescent="0.25">
      <c r="C906" s="50"/>
      <c r="G906" s="54"/>
      <c r="H906" s="54"/>
      <c r="I906" s="14"/>
      <c r="J906" s="14"/>
      <c r="K906" s="14"/>
      <c r="L906" s="14"/>
      <c r="M906" s="14"/>
      <c r="N906" s="14"/>
      <c r="O906" s="14"/>
    </row>
    <row r="907" spans="3:15" ht="13" x14ac:dyDescent="0.25">
      <c r="C907" s="50"/>
      <c r="G907" s="54"/>
      <c r="H907" s="54"/>
      <c r="I907" s="14"/>
      <c r="J907" s="14"/>
      <c r="K907" s="14"/>
      <c r="L907" s="14"/>
      <c r="M907" s="14"/>
      <c r="N907" s="14"/>
      <c r="O907" s="14"/>
    </row>
    <row r="908" spans="3:15" ht="13" x14ac:dyDescent="0.25">
      <c r="C908" s="50"/>
      <c r="G908" s="54"/>
      <c r="H908" s="54"/>
      <c r="I908" s="14"/>
      <c r="J908" s="14"/>
      <c r="K908" s="14"/>
      <c r="L908" s="14"/>
      <c r="M908" s="14"/>
      <c r="N908" s="14"/>
      <c r="O908" s="14"/>
    </row>
    <row r="909" spans="3:15" ht="13" x14ac:dyDescent="0.25">
      <c r="C909" s="50"/>
      <c r="G909" s="54"/>
      <c r="H909" s="54"/>
      <c r="I909" s="14"/>
      <c r="J909" s="14"/>
      <c r="K909" s="14"/>
      <c r="L909" s="14"/>
      <c r="M909" s="14"/>
      <c r="N909" s="14"/>
      <c r="O909" s="14"/>
    </row>
    <row r="910" spans="3:15" ht="13" x14ac:dyDescent="0.25">
      <c r="C910" s="50"/>
      <c r="G910" s="54"/>
      <c r="H910" s="54"/>
      <c r="I910" s="14"/>
      <c r="J910" s="14"/>
      <c r="K910" s="14"/>
      <c r="L910" s="14"/>
      <c r="M910" s="14"/>
      <c r="N910" s="14"/>
      <c r="O910" s="14"/>
    </row>
    <row r="911" spans="3:15" ht="13" x14ac:dyDescent="0.25">
      <c r="C911" s="50"/>
      <c r="G911" s="54"/>
      <c r="H911" s="54"/>
      <c r="I911" s="14"/>
      <c r="J911" s="14"/>
      <c r="K911" s="14"/>
      <c r="L911" s="14"/>
      <c r="M911" s="14"/>
      <c r="N911" s="14"/>
      <c r="O911" s="14"/>
    </row>
    <row r="912" spans="3:15" ht="13" x14ac:dyDescent="0.25">
      <c r="C912" s="50"/>
      <c r="G912" s="54"/>
      <c r="H912" s="54"/>
      <c r="I912" s="14"/>
      <c r="J912" s="14"/>
      <c r="K912" s="14"/>
      <c r="L912" s="14"/>
      <c r="M912" s="14"/>
      <c r="N912" s="14"/>
      <c r="O912" s="14"/>
    </row>
    <row r="913" spans="3:15" ht="13" x14ac:dyDescent="0.25">
      <c r="C913" s="50"/>
      <c r="G913" s="54"/>
      <c r="H913" s="54"/>
      <c r="I913" s="14"/>
      <c r="J913" s="14"/>
      <c r="K913" s="14"/>
      <c r="L913" s="14"/>
      <c r="M913" s="14"/>
      <c r="N913" s="14"/>
      <c r="O913" s="14"/>
    </row>
    <row r="914" spans="3:15" ht="13" x14ac:dyDescent="0.25">
      <c r="C914" s="50"/>
      <c r="G914" s="54"/>
      <c r="H914" s="54"/>
      <c r="I914" s="14"/>
      <c r="J914" s="14"/>
      <c r="K914" s="14"/>
      <c r="L914" s="14"/>
      <c r="M914" s="14"/>
      <c r="N914" s="14"/>
      <c r="O914" s="14"/>
    </row>
    <row r="915" spans="3:15" ht="13" x14ac:dyDescent="0.25">
      <c r="C915" s="50"/>
      <c r="G915" s="54"/>
      <c r="H915" s="54"/>
      <c r="I915" s="14"/>
      <c r="J915" s="14"/>
      <c r="K915" s="14"/>
      <c r="L915" s="14"/>
      <c r="M915" s="14"/>
      <c r="N915" s="14"/>
      <c r="O915" s="14"/>
    </row>
    <row r="916" spans="3:15" ht="13" x14ac:dyDescent="0.25">
      <c r="C916" s="50"/>
      <c r="G916" s="54"/>
      <c r="H916" s="54"/>
      <c r="I916" s="14"/>
      <c r="J916" s="14"/>
      <c r="K916" s="14"/>
      <c r="L916" s="14"/>
      <c r="M916" s="14"/>
      <c r="N916" s="14"/>
      <c r="O916" s="14"/>
    </row>
    <row r="917" spans="3:15" ht="13" x14ac:dyDescent="0.25">
      <c r="C917" s="50"/>
      <c r="G917" s="54"/>
      <c r="H917" s="54"/>
      <c r="I917" s="14"/>
      <c r="J917" s="14"/>
      <c r="K917" s="14"/>
      <c r="L917" s="14"/>
      <c r="M917" s="14"/>
      <c r="N917" s="14"/>
      <c r="O917" s="14"/>
    </row>
    <row r="918" spans="3:15" ht="13" x14ac:dyDescent="0.25">
      <c r="C918" s="50"/>
      <c r="G918" s="54"/>
      <c r="H918" s="54"/>
      <c r="I918" s="14"/>
      <c r="J918" s="14"/>
      <c r="K918" s="14"/>
      <c r="L918" s="14"/>
      <c r="M918" s="14"/>
      <c r="N918" s="14"/>
      <c r="O918" s="14"/>
    </row>
    <row r="919" spans="3:15" ht="13" x14ac:dyDescent="0.25">
      <c r="C919" s="50"/>
      <c r="G919" s="54"/>
      <c r="H919" s="54"/>
      <c r="I919" s="14"/>
      <c r="J919" s="14"/>
      <c r="K919" s="14"/>
      <c r="L919" s="14"/>
      <c r="M919" s="14"/>
      <c r="N919" s="14"/>
      <c r="O919" s="14"/>
    </row>
    <row r="920" spans="3:15" ht="13" x14ac:dyDescent="0.25">
      <c r="C920" s="50"/>
      <c r="G920" s="54"/>
      <c r="H920" s="54"/>
      <c r="I920" s="14"/>
      <c r="J920" s="14"/>
      <c r="K920" s="14"/>
      <c r="L920" s="14"/>
      <c r="M920" s="14"/>
      <c r="N920" s="14"/>
      <c r="O920" s="14"/>
    </row>
    <row r="921" spans="3:15" ht="13" x14ac:dyDescent="0.25">
      <c r="C921" s="50"/>
      <c r="G921" s="54"/>
      <c r="H921" s="54"/>
      <c r="I921" s="14"/>
      <c r="J921" s="14"/>
      <c r="K921" s="14"/>
      <c r="L921" s="14"/>
      <c r="M921" s="14"/>
      <c r="N921" s="14"/>
      <c r="O921" s="14"/>
    </row>
    <row r="922" spans="3:15" ht="13" x14ac:dyDescent="0.25">
      <c r="C922" s="50"/>
      <c r="G922" s="54"/>
      <c r="H922" s="54"/>
      <c r="I922" s="14"/>
      <c r="J922" s="14"/>
      <c r="K922" s="14"/>
      <c r="L922" s="14"/>
      <c r="M922" s="14"/>
      <c r="N922" s="14"/>
      <c r="O922" s="14"/>
    </row>
    <row r="923" spans="3:15" ht="13" x14ac:dyDescent="0.25">
      <c r="C923" s="50"/>
      <c r="G923" s="54"/>
      <c r="H923" s="54"/>
      <c r="I923" s="14"/>
      <c r="J923" s="14"/>
      <c r="K923" s="14"/>
      <c r="L923" s="14"/>
      <c r="M923" s="14"/>
      <c r="N923" s="14"/>
      <c r="O923" s="14"/>
    </row>
    <row r="924" spans="3:15" ht="13" x14ac:dyDescent="0.25">
      <c r="C924" s="50"/>
      <c r="G924" s="54"/>
      <c r="H924" s="54"/>
      <c r="I924" s="14"/>
      <c r="J924" s="14"/>
      <c r="K924" s="14"/>
      <c r="L924" s="14"/>
      <c r="M924" s="14"/>
      <c r="N924" s="14"/>
      <c r="O924" s="14"/>
    </row>
    <row r="925" spans="3:15" ht="13" x14ac:dyDescent="0.25">
      <c r="C925" s="50"/>
      <c r="G925" s="54"/>
      <c r="H925" s="54"/>
      <c r="I925" s="14"/>
      <c r="J925" s="14"/>
      <c r="K925" s="14"/>
      <c r="L925" s="14"/>
      <c r="M925" s="14"/>
      <c r="N925" s="14"/>
      <c r="O925" s="14"/>
    </row>
    <row r="926" spans="3:15" ht="13" x14ac:dyDescent="0.25">
      <c r="C926" s="50"/>
      <c r="G926" s="54"/>
      <c r="H926" s="54"/>
      <c r="I926" s="14"/>
      <c r="J926" s="14"/>
      <c r="K926" s="14"/>
      <c r="L926" s="14"/>
      <c r="M926" s="14"/>
      <c r="N926" s="14"/>
      <c r="O926" s="14"/>
    </row>
    <row r="927" spans="3:15" ht="13" x14ac:dyDescent="0.25">
      <c r="C927" s="50"/>
      <c r="G927" s="54"/>
      <c r="H927" s="54"/>
      <c r="I927" s="14"/>
      <c r="J927" s="14"/>
      <c r="K927" s="14"/>
      <c r="L927" s="14"/>
      <c r="M927" s="14"/>
      <c r="N927" s="14"/>
      <c r="O927" s="14"/>
    </row>
    <row r="928" spans="3:15" ht="13" x14ac:dyDescent="0.25">
      <c r="C928" s="50"/>
      <c r="G928" s="54"/>
      <c r="H928" s="54"/>
      <c r="I928" s="14"/>
      <c r="J928" s="14"/>
      <c r="K928" s="14"/>
      <c r="L928" s="14"/>
      <c r="M928" s="14"/>
      <c r="N928" s="14"/>
      <c r="O928" s="14"/>
    </row>
    <row r="929" spans="3:15" ht="13" x14ac:dyDescent="0.25">
      <c r="C929" s="50"/>
      <c r="G929" s="54"/>
      <c r="H929" s="54"/>
      <c r="I929" s="14"/>
      <c r="J929" s="14"/>
      <c r="K929" s="14"/>
      <c r="L929" s="14"/>
      <c r="M929" s="14"/>
      <c r="N929" s="14"/>
      <c r="O929" s="14"/>
    </row>
    <row r="930" spans="3:15" ht="13" x14ac:dyDescent="0.25">
      <c r="C930" s="50"/>
      <c r="G930" s="54"/>
      <c r="H930" s="54"/>
      <c r="I930" s="14"/>
      <c r="J930" s="14"/>
      <c r="K930" s="14"/>
      <c r="L930" s="14"/>
      <c r="M930" s="14"/>
      <c r="N930" s="14"/>
      <c r="O930" s="14"/>
    </row>
    <row r="931" spans="3:15" ht="13" x14ac:dyDescent="0.25">
      <c r="C931" s="50"/>
      <c r="G931" s="54"/>
      <c r="H931" s="54"/>
      <c r="I931" s="14"/>
      <c r="J931" s="14"/>
      <c r="K931" s="14"/>
      <c r="L931" s="14"/>
      <c r="M931" s="14"/>
      <c r="N931" s="14"/>
      <c r="O931" s="14"/>
    </row>
    <row r="932" spans="3:15" ht="13" x14ac:dyDescent="0.25">
      <c r="C932" s="50"/>
      <c r="G932" s="54"/>
      <c r="H932" s="54"/>
      <c r="I932" s="14"/>
      <c r="J932" s="14"/>
      <c r="K932" s="14"/>
      <c r="L932" s="14"/>
      <c r="M932" s="14"/>
      <c r="N932" s="14"/>
      <c r="O932" s="14"/>
    </row>
    <row r="933" spans="3:15" ht="13" x14ac:dyDescent="0.25">
      <c r="C933" s="50"/>
      <c r="G933" s="54"/>
      <c r="H933" s="54"/>
      <c r="I933" s="14"/>
      <c r="J933" s="14"/>
      <c r="K933" s="14"/>
      <c r="L933" s="14"/>
      <c r="M933" s="14"/>
      <c r="N933" s="14"/>
      <c r="O933" s="14"/>
    </row>
    <row r="934" spans="3:15" ht="13" x14ac:dyDescent="0.25">
      <c r="C934" s="50"/>
      <c r="G934" s="54"/>
      <c r="H934" s="54"/>
      <c r="I934" s="14"/>
      <c r="J934" s="14"/>
      <c r="K934" s="14"/>
      <c r="L934" s="14"/>
      <c r="M934" s="14"/>
      <c r="N934" s="14"/>
      <c r="O934" s="14"/>
    </row>
    <row r="935" spans="3:15" ht="13" x14ac:dyDescent="0.25">
      <c r="C935" s="50"/>
      <c r="G935" s="54"/>
      <c r="H935" s="54"/>
      <c r="I935" s="14"/>
      <c r="J935" s="14"/>
      <c r="K935" s="14"/>
      <c r="L935" s="14"/>
      <c r="M935" s="14"/>
      <c r="N935" s="14"/>
      <c r="O935" s="14"/>
    </row>
    <row r="936" spans="3:15" ht="13" x14ac:dyDescent="0.25">
      <c r="C936" s="50"/>
      <c r="G936" s="54"/>
      <c r="H936" s="54"/>
      <c r="I936" s="14"/>
      <c r="J936" s="14"/>
      <c r="K936" s="14"/>
      <c r="L936" s="14"/>
      <c r="M936" s="14"/>
      <c r="N936" s="14"/>
      <c r="O936" s="14"/>
    </row>
    <row r="937" spans="3:15" ht="13" x14ac:dyDescent="0.25">
      <c r="C937" s="50"/>
      <c r="G937" s="54"/>
      <c r="H937" s="54"/>
      <c r="I937" s="14"/>
      <c r="J937" s="14"/>
      <c r="K937" s="14"/>
      <c r="L937" s="14"/>
      <c r="M937" s="14"/>
      <c r="N937" s="14"/>
      <c r="O937" s="14"/>
    </row>
    <row r="938" spans="3:15" ht="13" x14ac:dyDescent="0.25">
      <c r="C938" s="50"/>
      <c r="G938" s="54"/>
      <c r="H938" s="54"/>
      <c r="I938" s="14"/>
      <c r="J938" s="14"/>
      <c r="K938" s="14"/>
      <c r="L938" s="14"/>
      <c r="M938" s="14"/>
      <c r="N938" s="14"/>
      <c r="O938" s="14"/>
    </row>
    <row r="939" spans="3:15" ht="13" x14ac:dyDescent="0.25">
      <c r="C939" s="50"/>
      <c r="G939" s="54"/>
      <c r="H939" s="54"/>
      <c r="I939" s="14"/>
      <c r="J939" s="14"/>
      <c r="K939" s="14"/>
      <c r="L939" s="14"/>
      <c r="M939" s="14"/>
      <c r="N939" s="14"/>
      <c r="O939" s="14"/>
    </row>
    <row r="940" spans="3:15" ht="13" x14ac:dyDescent="0.25">
      <c r="C940" s="50"/>
      <c r="G940" s="54"/>
      <c r="H940" s="54"/>
      <c r="I940" s="14"/>
      <c r="J940" s="14"/>
      <c r="K940" s="14"/>
      <c r="L940" s="14"/>
      <c r="M940" s="14"/>
      <c r="N940" s="14"/>
      <c r="O940" s="14"/>
    </row>
    <row r="941" spans="3:15" ht="13" x14ac:dyDescent="0.25">
      <c r="C941" s="50"/>
      <c r="G941" s="54"/>
      <c r="H941" s="54"/>
      <c r="I941" s="14"/>
      <c r="J941" s="14"/>
      <c r="K941" s="14"/>
      <c r="L941" s="14"/>
      <c r="M941" s="14"/>
      <c r="N941" s="14"/>
      <c r="O941" s="14"/>
    </row>
    <row r="942" spans="3:15" ht="13" x14ac:dyDescent="0.25">
      <c r="C942" s="50"/>
      <c r="G942" s="54"/>
      <c r="H942" s="54"/>
      <c r="I942" s="14"/>
      <c r="J942" s="14"/>
      <c r="K942" s="14"/>
      <c r="L942" s="14"/>
      <c r="M942" s="14"/>
      <c r="N942" s="14"/>
      <c r="O942" s="14"/>
    </row>
    <row r="943" spans="3:15" ht="13" x14ac:dyDescent="0.25">
      <c r="C943" s="50"/>
      <c r="G943" s="54"/>
      <c r="H943" s="54"/>
      <c r="I943" s="14"/>
      <c r="J943" s="14"/>
      <c r="K943" s="14"/>
      <c r="L943" s="14"/>
      <c r="M943" s="14"/>
      <c r="N943" s="14"/>
      <c r="O943" s="14"/>
    </row>
    <row r="944" spans="3:15" ht="13" x14ac:dyDescent="0.25">
      <c r="C944" s="50"/>
      <c r="G944" s="54"/>
      <c r="H944" s="54"/>
      <c r="I944" s="14"/>
      <c r="J944" s="14"/>
      <c r="K944" s="14"/>
      <c r="L944" s="14"/>
      <c r="M944" s="14"/>
      <c r="N944" s="14"/>
      <c r="O944" s="14"/>
    </row>
    <row r="945" spans="3:15" ht="13" x14ac:dyDescent="0.25">
      <c r="C945" s="50"/>
      <c r="G945" s="54"/>
      <c r="H945" s="54"/>
      <c r="I945" s="14"/>
      <c r="J945" s="14"/>
      <c r="K945" s="14"/>
      <c r="L945" s="14"/>
      <c r="M945" s="14"/>
      <c r="N945" s="14"/>
      <c r="O945" s="14"/>
    </row>
    <row r="946" spans="3:15" ht="13" x14ac:dyDescent="0.25">
      <c r="C946" s="50"/>
      <c r="G946" s="54"/>
      <c r="H946" s="54"/>
      <c r="I946" s="14"/>
      <c r="J946" s="14"/>
      <c r="K946" s="14"/>
      <c r="L946" s="14"/>
      <c r="M946" s="14"/>
      <c r="N946" s="14"/>
      <c r="O946" s="14"/>
    </row>
    <row r="947" spans="3:15" ht="13" x14ac:dyDescent="0.25">
      <c r="C947" s="50"/>
      <c r="G947" s="54"/>
      <c r="H947" s="54"/>
      <c r="I947" s="14"/>
      <c r="J947" s="14"/>
      <c r="K947" s="14"/>
      <c r="L947" s="14"/>
      <c r="M947" s="14"/>
      <c r="N947" s="14"/>
      <c r="O947" s="14"/>
    </row>
    <row r="948" spans="3:15" ht="13" x14ac:dyDescent="0.25">
      <c r="C948" s="50"/>
      <c r="G948" s="54"/>
      <c r="H948" s="54"/>
      <c r="I948" s="14"/>
      <c r="J948" s="14"/>
      <c r="K948" s="14"/>
      <c r="L948" s="14"/>
      <c r="M948" s="14"/>
      <c r="N948" s="14"/>
      <c r="O948" s="14"/>
    </row>
    <row r="949" spans="3:15" ht="13" x14ac:dyDescent="0.25">
      <c r="C949" s="50"/>
      <c r="G949" s="54"/>
      <c r="H949" s="54"/>
      <c r="I949" s="14"/>
      <c r="J949" s="14"/>
      <c r="K949" s="14"/>
      <c r="L949" s="14"/>
      <c r="M949" s="14"/>
      <c r="N949" s="14"/>
      <c r="O949" s="14"/>
    </row>
    <row r="950" spans="3:15" ht="13" x14ac:dyDescent="0.25">
      <c r="C950" s="50"/>
      <c r="G950" s="54"/>
      <c r="H950" s="54"/>
      <c r="I950" s="14"/>
      <c r="J950" s="14"/>
      <c r="K950" s="14"/>
      <c r="L950" s="14"/>
      <c r="M950" s="14"/>
      <c r="N950" s="14"/>
      <c r="O950" s="14"/>
    </row>
    <row r="951" spans="3:15" ht="13" x14ac:dyDescent="0.25">
      <c r="C951" s="50"/>
      <c r="G951" s="54"/>
      <c r="H951" s="54"/>
      <c r="I951" s="14"/>
      <c r="J951" s="14"/>
      <c r="K951" s="14"/>
      <c r="L951" s="14"/>
      <c r="M951" s="14"/>
      <c r="N951" s="14"/>
      <c r="O951" s="14"/>
    </row>
    <row r="952" spans="3:15" ht="13" x14ac:dyDescent="0.25">
      <c r="C952" s="50"/>
      <c r="G952" s="54"/>
      <c r="H952" s="54"/>
      <c r="I952" s="14"/>
      <c r="J952" s="14"/>
      <c r="K952" s="14"/>
      <c r="L952" s="14"/>
      <c r="M952" s="14"/>
      <c r="N952" s="14"/>
      <c r="O952" s="14"/>
    </row>
    <row r="953" spans="3:15" ht="13" x14ac:dyDescent="0.25">
      <c r="C953" s="50"/>
      <c r="G953" s="54"/>
      <c r="H953" s="54"/>
      <c r="I953" s="14"/>
      <c r="J953" s="14"/>
      <c r="K953" s="14"/>
      <c r="L953" s="14"/>
      <c r="M953" s="14"/>
      <c r="N953" s="14"/>
      <c r="O953" s="14"/>
    </row>
    <row r="954" spans="3:15" ht="13" x14ac:dyDescent="0.25">
      <c r="C954" s="50"/>
      <c r="G954" s="54"/>
      <c r="H954" s="54"/>
      <c r="I954" s="14"/>
      <c r="J954" s="14"/>
      <c r="K954" s="14"/>
      <c r="L954" s="14"/>
      <c r="M954" s="14"/>
      <c r="N954" s="14"/>
      <c r="O954" s="14"/>
    </row>
    <row r="955" spans="3:15" ht="13" x14ac:dyDescent="0.25">
      <c r="C955" s="50"/>
      <c r="G955" s="54"/>
      <c r="H955" s="54"/>
      <c r="I955" s="14"/>
      <c r="J955" s="14"/>
      <c r="K955" s="14"/>
      <c r="L955" s="14"/>
      <c r="M955" s="14"/>
      <c r="N955" s="14"/>
      <c r="O955" s="14"/>
    </row>
    <row r="956" spans="3:15" ht="13" x14ac:dyDescent="0.25">
      <c r="C956" s="50"/>
      <c r="G956" s="54"/>
      <c r="H956" s="54"/>
      <c r="I956" s="14"/>
      <c r="J956" s="14"/>
      <c r="K956" s="14"/>
      <c r="L956" s="14"/>
      <c r="M956" s="14"/>
      <c r="N956" s="14"/>
      <c r="O956" s="14"/>
    </row>
    <row r="957" spans="3:15" ht="13" x14ac:dyDescent="0.25">
      <c r="C957" s="50"/>
      <c r="G957" s="54"/>
      <c r="H957" s="54"/>
      <c r="I957" s="14"/>
      <c r="J957" s="14"/>
      <c r="K957" s="14"/>
      <c r="L957" s="14"/>
      <c r="M957" s="14"/>
      <c r="N957" s="14"/>
      <c r="O957" s="14"/>
    </row>
    <row r="958" spans="3:15" ht="13" x14ac:dyDescent="0.25">
      <c r="C958" s="50"/>
      <c r="G958" s="54"/>
      <c r="H958" s="54"/>
      <c r="I958" s="14"/>
      <c r="J958" s="14"/>
      <c r="K958" s="14"/>
      <c r="L958" s="14"/>
      <c r="M958" s="14"/>
      <c r="N958" s="14"/>
      <c r="O958" s="14"/>
    </row>
    <row r="959" spans="3:15" ht="13" x14ac:dyDescent="0.25">
      <c r="C959" s="50"/>
      <c r="G959" s="54"/>
      <c r="H959" s="54"/>
      <c r="I959" s="14"/>
      <c r="J959" s="14"/>
      <c r="K959" s="14"/>
      <c r="L959" s="14"/>
      <c r="M959" s="14"/>
      <c r="N959" s="14"/>
      <c r="O959" s="14"/>
    </row>
    <row r="960" spans="3:15" ht="13" x14ac:dyDescent="0.25">
      <c r="C960" s="50"/>
      <c r="G960" s="54"/>
      <c r="H960" s="54"/>
      <c r="I960" s="14"/>
      <c r="J960" s="14"/>
      <c r="K960" s="14"/>
      <c r="L960" s="14"/>
      <c r="M960" s="14"/>
      <c r="N960" s="14"/>
      <c r="O960" s="14"/>
    </row>
    <row r="961" spans="3:15" ht="13" x14ac:dyDescent="0.25">
      <c r="C961" s="50"/>
      <c r="G961" s="54"/>
      <c r="H961" s="54"/>
      <c r="I961" s="14"/>
      <c r="J961" s="14"/>
      <c r="K961" s="14"/>
      <c r="L961" s="14"/>
      <c r="M961" s="14"/>
      <c r="N961" s="14"/>
      <c r="O961" s="14"/>
    </row>
    <row r="962" spans="3:15" ht="13" x14ac:dyDescent="0.25">
      <c r="C962" s="50"/>
      <c r="G962" s="54"/>
      <c r="H962" s="54"/>
      <c r="I962" s="14"/>
      <c r="J962" s="14"/>
      <c r="K962" s="14"/>
      <c r="L962" s="14"/>
      <c r="M962" s="14"/>
      <c r="N962" s="14"/>
      <c r="O962" s="14"/>
    </row>
    <row r="963" spans="3:15" ht="13" x14ac:dyDescent="0.25">
      <c r="C963" s="50"/>
      <c r="G963" s="54"/>
      <c r="H963" s="54"/>
      <c r="I963" s="14"/>
      <c r="J963" s="14"/>
      <c r="K963" s="14"/>
      <c r="L963" s="14"/>
      <c r="M963" s="14"/>
      <c r="N963" s="14"/>
      <c r="O963" s="14"/>
    </row>
    <row r="964" spans="3:15" ht="13" x14ac:dyDescent="0.25">
      <c r="C964" s="50"/>
      <c r="G964" s="54"/>
      <c r="H964" s="54"/>
      <c r="I964" s="14"/>
      <c r="J964" s="14"/>
      <c r="K964" s="14"/>
      <c r="L964" s="14"/>
      <c r="M964" s="14"/>
      <c r="N964" s="14"/>
      <c r="O964" s="14"/>
    </row>
    <row r="965" spans="3:15" ht="13" x14ac:dyDescent="0.25">
      <c r="C965" s="50"/>
      <c r="G965" s="54"/>
      <c r="H965" s="54"/>
      <c r="I965" s="14"/>
      <c r="J965" s="14"/>
      <c r="K965" s="14"/>
      <c r="L965" s="14"/>
      <c r="M965" s="14"/>
      <c r="N965" s="14"/>
      <c r="O965" s="14"/>
    </row>
    <row r="966" spans="3:15" ht="13" x14ac:dyDescent="0.25">
      <c r="C966" s="50"/>
      <c r="G966" s="54"/>
      <c r="H966" s="54"/>
      <c r="I966" s="14"/>
      <c r="J966" s="14"/>
      <c r="K966" s="14"/>
      <c r="L966" s="14"/>
      <c r="M966" s="14"/>
      <c r="N966" s="14"/>
      <c r="O966" s="14"/>
    </row>
    <row r="967" spans="3:15" ht="13" x14ac:dyDescent="0.25">
      <c r="C967" s="50"/>
      <c r="G967" s="54"/>
      <c r="H967" s="54"/>
      <c r="I967" s="14"/>
      <c r="J967" s="14"/>
      <c r="K967" s="14"/>
      <c r="L967" s="14"/>
      <c r="M967" s="14"/>
      <c r="N967" s="14"/>
      <c r="O967" s="14"/>
    </row>
    <row r="968" spans="3:15" ht="13" x14ac:dyDescent="0.25">
      <c r="C968" s="50"/>
      <c r="G968" s="54"/>
      <c r="H968" s="54"/>
      <c r="I968" s="14"/>
      <c r="J968" s="14"/>
      <c r="K968" s="14"/>
      <c r="L968" s="14"/>
      <c r="M968" s="14"/>
      <c r="N968" s="14"/>
      <c r="O968" s="14"/>
    </row>
    <row r="969" spans="3:15" ht="13" x14ac:dyDescent="0.25">
      <c r="C969" s="50"/>
      <c r="G969" s="54"/>
      <c r="H969" s="54"/>
      <c r="I969" s="14"/>
      <c r="J969" s="14"/>
      <c r="K969" s="14"/>
      <c r="L969" s="14"/>
      <c r="M969" s="14"/>
      <c r="N969" s="14"/>
      <c r="O969" s="14"/>
    </row>
    <row r="970" spans="3:15" ht="13" x14ac:dyDescent="0.25">
      <c r="C970" s="50"/>
      <c r="G970" s="54"/>
      <c r="H970" s="54"/>
      <c r="I970" s="14"/>
      <c r="J970" s="14"/>
      <c r="K970" s="14"/>
      <c r="L970" s="14"/>
      <c r="M970" s="14"/>
      <c r="N970" s="14"/>
      <c r="O970" s="14"/>
    </row>
    <row r="971" spans="3:15" ht="13" x14ac:dyDescent="0.25">
      <c r="C971" s="50"/>
      <c r="G971" s="54"/>
      <c r="H971" s="54"/>
      <c r="I971" s="14"/>
      <c r="J971" s="14"/>
      <c r="K971" s="14"/>
      <c r="L971" s="14"/>
      <c r="M971" s="14"/>
      <c r="N971" s="14"/>
      <c r="O971" s="14"/>
    </row>
    <row r="972" spans="3:15" ht="13" x14ac:dyDescent="0.25">
      <c r="C972" s="50"/>
      <c r="G972" s="54"/>
      <c r="H972" s="54"/>
      <c r="I972" s="14"/>
      <c r="J972" s="14"/>
      <c r="K972" s="14"/>
      <c r="L972" s="14"/>
      <c r="M972" s="14"/>
      <c r="N972" s="14"/>
      <c r="O972" s="14"/>
    </row>
    <row r="973" spans="3:15" ht="13" x14ac:dyDescent="0.25">
      <c r="C973" s="50"/>
      <c r="G973" s="54"/>
      <c r="H973" s="54"/>
      <c r="I973" s="14"/>
      <c r="J973" s="14"/>
      <c r="K973" s="14"/>
      <c r="L973" s="14"/>
      <c r="M973" s="14"/>
      <c r="N973" s="14"/>
      <c r="O973" s="14"/>
    </row>
    <row r="974" spans="3:15" ht="13" x14ac:dyDescent="0.25">
      <c r="C974" s="50"/>
      <c r="G974" s="54"/>
      <c r="H974" s="54"/>
      <c r="I974" s="14"/>
      <c r="J974" s="14"/>
      <c r="K974" s="14"/>
      <c r="L974" s="14"/>
      <c r="M974" s="14"/>
      <c r="N974" s="14"/>
      <c r="O974" s="14"/>
    </row>
    <row r="975" spans="3:15" ht="13" x14ac:dyDescent="0.25">
      <c r="C975" s="50"/>
      <c r="G975" s="54"/>
      <c r="H975" s="54"/>
      <c r="I975" s="14"/>
      <c r="J975" s="14"/>
      <c r="K975" s="14"/>
      <c r="L975" s="14"/>
      <c r="M975" s="14"/>
      <c r="N975" s="14"/>
      <c r="O975" s="14"/>
    </row>
    <row r="976" spans="3:15" ht="13" x14ac:dyDescent="0.25">
      <c r="C976" s="50"/>
      <c r="G976" s="54"/>
      <c r="H976" s="54"/>
      <c r="I976" s="14"/>
      <c r="J976" s="14"/>
      <c r="K976" s="14"/>
      <c r="L976" s="14"/>
      <c r="M976" s="14"/>
      <c r="N976" s="14"/>
      <c r="O976" s="14"/>
    </row>
    <row r="977" spans="3:15" ht="13" x14ac:dyDescent="0.25">
      <c r="C977" s="50"/>
      <c r="G977" s="54"/>
      <c r="H977" s="54"/>
      <c r="I977" s="14"/>
      <c r="J977" s="14"/>
      <c r="K977" s="14"/>
      <c r="L977" s="14"/>
      <c r="M977" s="14"/>
      <c r="N977" s="14"/>
      <c r="O977" s="14"/>
    </row>
    <row r="978" spans="3:15" ht="13" x14ac:dyDescent="0.25">
      <c r="C978" s="50"/>
      <c r="G978" s="54"/>
      <c r="H978" s="54"/>
      <c r="I978" s="14"/>
      <c r="J978" s="14"/>
      <c r="K978" s="14"/>
      <c r="L978" s="14"/>
      <c r="M978" s="14"/>
      <c r="N978" s="14"/>
      <c r="O978" s="14"/>
    </row>
  </sheetData>
  <sheetProtection selectLockedCells="1" selectUnlockedCells="1"/>
  <sortState xmlns:xlrd2="http://schemas.microsoft.com/office/spreadsheetml/2017/richdata2" ref="A49:AN978">
    <sortCondition ref="C49:C978"/>
  </sortState>
  <phoneticPr fontId="0" type="noConversion"/>
  <hyperlinks>
    <hyperlink ref="I34" r:id="rId1" display="http://www.labwest.net/" xr:uid="{00000000-0004-0000-0000-000000000000}"/>
  </hyperlinks>
  <printOptions gridLines="1"/>
  <pageMargins left="0.74803149606299213" right="0.35433070866141736" top="0.59055118110236227" bottom="0.15748031496062992" header="0.19685039370078741" footer="0.51181102362204722"/>
  <pageSetup paperSize="9" scale="63" orientation="landscape" r:id="rId2"/>
  <headerFooter alignWithMargins="0">
    <oddHeader xml:space="preserve">&amp;C&amp;K000000
</oddHeader>
  </headerFooter>
  <ignoredErrors>
    <ignoredError sqref="F43:F46 B48 E43:E46 E48 B49:B196 E49:E196 F48:F196 I45:AN45 I47:BD48" unlockedFormula="1"/>
  </ignoredError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F767-A873-4332-846D-D3D223AF937A}">
  <dimension ref="B2:EV934"/>
  <sheetViews>
    <sheetView zoomScale="110" zoomScaleNormal="110" workbookViewId="0"/>
  </sheetViews>
  <sheetFormatPr defaultColWidth="8.6328125" defaultRowHeight="12.5" x14ac:dyDescent="0.25"/>
  <cols>
    <col min="1" max="1" width="2.6328125" style="1" customWidth="1"/>
    <col min="2" max="2" width="11.36328125" style="1" bestFit="1" customWidth="1"/>
    <col min="3" max="3" width="8.6328125" style="1"/>
    <col min="4" max="7" width="9.81640625" style="1" bestFit="1" customWidth="1"/>
    <col min="8" max="16384" width="8.6328125" style="1"/>
  </cols>
  <sheetData>
    <row r="2" spans="2:152" x14ac:dyDescent="0.25">
      <c r="B2" s="3">
        <v>1</v>
      </c>
      <c r="C2" s="3">
        <v>2</v>
      </c>
      <c r="D2" s="3">
        <v>3</v>
      </c>
      <c r="E2" s="3">
        <v>4</v>
      </c>
      <c r="F2" s="42">
        <v>5</v>
      </c>
      <c r="G2" s="42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  <c r="AG2" s="3">
        <v>32</v>
      </c>
      <c r="AH2" s="3">
        <v>33</v>
      </c>
      <c r="AI2" s="3">
        <v>34</v>
      </c>
      <c r="AJ2" s="3">
        <v>35</v>
      </c>
      <c r="AK2" s="3">
        <v>36</v>
      </c>
      <c r="AL2" s="3">
        <v>37</v>
      </c>
      <c r="AM2" s="3">
        <v>38</v>
      </c>
      <c r="AN2" s="3">
        <v>39</v>
      </c>
      <c r="AO2" s="3">
        <v>40</v>
      </c>
      <c r="AP2" s="3">
        <v>41</v>
      </c>
      <c r="AQ2" s="3">
        <v>42</v>
      </c>
      <c r="AR2" s="3">
        <v>43</v>
      </c>
      <c r="AS2" s="3">
        <v>44</v>
      </c>
      <c r="AT2" s="3">
        <v>45</v>
      </c>
      <c r="AU2" s="3">
        <v>46</v>
      </c>
      <c r="AV2" s="3">
        <v>47</v>
      </c>
      <c r="AW2" s="3">
        <v>48</v>
      </c>
      <c r="AX2" s="3">
        <v>49</v>
      </c>
      <c r="AY2" s="3">
        <v>50</v>
      </c>
      <c r="AZ2" s="3">
        <v>51</v>
      </c>
      <c r="BA2" s="3">
        <v>52</v>
      </c>
      <c r="BB2" s="3">
        <v>53</v>
      </c>
      <c r="BC2" s="3">
        <v>54</v>
      </c>
      <c r="BD2" s="3">
        <v>55</v>
      </c>
      <c r="BE2" s="3">
        <v>56</v>
      </c>
      <c r="BF2" s="3">
        <v>57</v>
      </c>
      <c r="BG2" s="3">
        <v>58</v>
      </c>
      <c r="BH2" s="3">
        <v>59</v>
      </c>
      <c r="BI2" s="3">
        <v>60</v>
      </c>
      <c r="BJ2" s="3">
        <v>61</v>
      </c>
      <c r="BK2" s="3">
        <v>62</v>
      </c>
      <c r="BL2" s="3">
        <v>63</v>
      </c>
      <c r="BM2" s="3">
        <v>64</v>
      </c>
      <c r="BN2" s="3">
        <v>65</v>
      </c>
      <c r="BO2" s="3">
        <v>66</v>
      </c>
      <c r="BP2" s="3">
        <v>67</v>
      </c>
      <c r="BQ2" s="3">
        <v>68</v>
      </c>
      <c r="BR2" s="3">
        <v>69</v>
      </c>
      <c r="BS2" s="3">
        <v>70</v>
      </c>
      <c r="BT2" s="3">
        <v>71</v>
      </c>
      <c r="BU2" s="3">
        <v>72</v>
      </c>
      <c r="BV2" s="3">
        <v>73</v>
      </c>
      <c r="BW2" s="3">
        <v>74</v>
      </c>
      <c r="BX2" s="3">
        <v>75</v>
      </c>
      <c r="BY2" s="3">
        <v>76</v>
      </c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</row>
    <row r="3" spans="2:152" ht="25" x14ac:dyDescent="0.25">
      <c r="B3" s="43" t="s">
        <v>220</v>
      </c>
      <c r="C3" s="43" t="s">
        <v>221</v>
      </c>
      <c r="D3" s="52" t="s">
        <v>226</v>
      </c>
      <c r="E3" s="52" t="s">
        <v>225</v>
      </c>
      <c r="F3" s="44" t="s">
        <v>222</v>
      </c>
      <c r="G3" s="44" t="s">
        <v>223</v>
      </c>
      <c r="H3" s="45" t="s">
        <v>161</v>
      </c>
      <c r="I3" s="45" t="s">
        <v>181</v>
      </c>
      <c r="J3" s="45" t="s">
        <v>163</v>
      </c>
      <c r="K3" s="45" t="s">
        <v>163</v>
      </c>
      <c r="L3" s="45" t="s">
        <v>123</v>
      </c>
      <c r="M3" s="45" t="s">
        <v>153</v>
      </c>
      <c r="N3" s="45" t="s">
        <v>182</v>
      </c>
      <c r="O3" s="45" t="s">
        <v>183</v>
      </c>
      <c r="P3" s="45" t="s">
        <v>184</v>
      </c>
      <c r="Q3" s="45" t="s">
        <v>124</v>
      </c>
      <c r="R3" s="45" t="s">
        <v>124</v>
      </c>
      <c r="S3" s="45" t="s">
        <v>154</v>
      </c>
      <c r="T3" s="45" t="s">
        <v>125</v>
      </c>
      <c r="U3" s="45" t="s">
        <v>126</v>
      </c>
      <c r="V3" s="45" t="s">
        <v>165</v>
      </c>
      <c r="W3" s="45" t="s">
        <v>127</v>
      </c>
      <c r="X3" s="45" t="s">
        <v>128</v>
      </c>
      <c r="Y3" s="45" t="s">
        <v>129</v>
      </c>
      <c r="Z3" s="45" t="s">
        <v>185</v>
      </c>
      <c r="AA3" s="45" t="s">
        <v>185</v>
      </c>
      <c r="AB3" s="45" t="s">
        <v>130</v>
      </c>
      <c r="AC3" s="45" t="s">
        <v>131</v>
      </c>
      <c r="AD3" s="45" t="s">
        <v>186</v>
      </c>
      <c r="AE3" s="45" t="s">
        <v>132</v>
      </c>
      <c r="AF3" s="45" t="s">
        <v>187</v>
      </c>
      <c r="AG3" s="45" t="s">
        <v>133</v>
      </c>
      <c r="AH3" s="45" t="s">
        <v>188</v>
      </c>
      <c r="AI3" s="45" t="s">
        <v>189</v>
      </c>
      <c r="AJ3" s="45" t="s">
        <v>134</v>
      </c>
      <c r="AK3" s="45" t="s">
        <v>156</v>
      </c>
      <c r="AL3" s="45" t="s">
        <v>135</v>
      </c>
      <c r="AM3" s="45" t="s">
        <v>190</v>
      </c>
      <c r="AN3" s="45" t="s">
        <v>155</v>
      </c>
      <c r="AO3" s="45" t="s">
        <v>155</v>
      </c>
      <c r="AP3" s="45" t="s">
        <v>170</v>
      </c>
      <c r="AQ3" s="45" t="s">
        <v>191</v>
      </c>
      <c r="AR3" s="45" t="s">
        <v>136</v>
      </c>
      <c r="AS3" s="45" t="s">
        <v>137</v>
      </c>
      <c r="AT3" s="45" t="s">
        <v>172</v>
      </c>
      <c r="AU3" s="45" t="s">
        <v>192</v>
      </c>
      <c r="AV3" s="45" t="s">
        <v>174</v>
      </c>
      <c r="AW3" s="45" t="s">
        <v>174</v>
      </c>
      <c r="AX3" s="45" t="s">
        <v>138</v>
      </c>
      <c r="AY3" s="45" t="s">
        <v>138</v>
      </c>
      <c r="AZ3" s="45" t="s">
        <v>139</v>
      </c>
      <c r="BA3" s="45" t="s">
        <v>175</v>
      </c>
      <c r="BB3" s="45" t="s">
        <v>193</v>
      </c>
      <c r="BC3" s="45" t="s">
        <v>194</v>
      </c>
      <c r="BD3" s="45" t="s">
        <v>160</v>
      </c>
      <c r="BE3" s="45" t="s">
        <v>195</v>
      </c>
      <c r="BF3" s="45" t="s">
        <v>140</v>
      </c>
      <c r="BG3" s="45" t="s">
        <v>141</v>
      </c>
      <c r="BH3" s="45" t="s">
        <v>142</v>
      </c>
      <c r="BI3" s="45" t="s">
        <v>143</v>
      </c>
      <c r="BJ3" s="45" t="s">
        <v>144</v>
      </c>
      <c r="BK3" s="45" t="s">
        <v>144</v>
      </c>
      <c r="BL3" s="45" t="s">
        <v>196</v>
      </c>
      <c r="BM3" s="45" t="s">
        <v>145</v>
      </c>
      <c r="BN3" s="45" t="s">
        <v>197</v>
      </c>
      <c r="BO3" s="45" t="s">
        <v>178</v>
      </c>
      <c r="BP3" s="45" t="s">
        <v>146</v>
      </c>
      <c r="BQ3" s="45" t="s">
        <v>147</v>
      </c>
      <c r="BR3" s="45" t="s">
        <v>147</v>
      </c>
      <c r="BS3" s="45" t="s">
        <v>147</v>
      </c>
      <c r="BT3" s="45" t="s">
        <v>148</v>
      </c>
      <c r="BU3" s="45" t="s">
        <v>149</v>
      </c>
      <c r="BV3" s="45" t="s">
        <v>150</v>
      </c>
      <c r="BW3" s="45" t="s">
        <v>151</v>
      </c>
      <c r="BX3" s="45" t="s">
        <v>179</v>
      </c>
      <c r="BY3" s="45" t="s">
        <v>152</v>
      </c>
      <c r="BZ3" s="3"/>
    </row>
    <row r="4" spans="2:152" x14ac:dyDescent="0.25">
      <c r="B4" s="46"/>
      <c r="C4" s="46"/>
      <c r="D4" s="51" t="s">
        <v>224</v>
      </c>
      <c r="E4" s="51" t="s">
        <v>224</v>
      </c>
      <c r="F4" s="46"/>
      <c r="G4" s="46"/>
      <c r="H4" s="47" t="s">
        <v>74</v>
      </c>
      <c r="I4" s="47" t="s">
        <v>74</v>
      </c>
      <c r="J4" s="47" t="s">
        <v>74</v>
      </c>
      <c r="K4" s="47" t="s">
        <v>74</v>
      </c>
      <c r="L4" s="47" t="s">
        <v>74</v>
      </c>
      <c r="M4" s="47" t="s">
        <v>74</v>
      </c>
      <c r="N4" s="47" t="s">
        <v>74</v>
      </c>
      <c r="O4" s="47" t="s">
        <v>74</v>
      </c>
      <c r="P4" s="47" t="s">
        <v>74</v>
      </c>
      <c r="Q4" s="47" t="s">
        <v>74</v>
      </c>
      <c r="R4" s="47" t="s">
        <v>74</v>
      </c>
      <c r="S4" s="47" t="s">
        <v>74</v>
      </c>
      <c r="T4" s="47" t="s">
        <v>74</v>
      </c>
      <c r="U4" s="47" t="s">
        <v>74</v>
      </c>
      <c r="V4" s="47" t="s">
        <v>74</v>
      </c>
      <c r="W4" s="47" t="s">
        <v>74</v>
      </c>
      <c r="X4" s="47" t="s">
        <v>74</v>
      </c>
      <c r="Y4" s="47" t="s">
        <v>74</v>
      </c>
      <c r="Z4" s="47" t="s">
        <v>74</v>
      </c>
      <c r="AA4" s="47" t="s">
        <v>74</v>
      </c>
      <c r="AB4" s="47" t="s">
        <v>74</v>
      </c>
      <c r="AC4" s="47" t="s">
        <v>74</v>
      </c>
      <c r="AD4" s="47" t="s">
        <v>74</v>
      </c>
      <c r="AE4" s="47" t="s">
        <v>74</v>
      </c>
      <c r="AF4" s="47" t="s">
        <v>74</v>
      </c>
      <c r="AG4" s="47" t="s">
        <v>74</v>
      </c>
      <c r="AH4" s="47" t="s">
        <v>74</v>
      </c>
      <c r="AI4" s="47" t="s">
        <v>74</v>
      </c>
      <c r="AJ4" s="47" t="s">
        <v>74</v>
      </c>
      <c r="AK4" s="47" t="s">
        <v>74</v>
      </c>
      <c r="AL4" s="47" t="s">
        <v>74</v>
      </c>
      <c r="AM4" s="47" t="s">
        <v>74</v>
      </c>
      <c r="AN4" s="47" t="s">
        <v>74</v>
      </c>
      <c r="AO4" s="47" t="s">
        <v>74</v>
      </c>
      <c r="AP4" s="47" t="s">
        <v>74</v>
      </c>
      <c r="AQ4" s="47" t="s">
        <v>74</v>
      </c>
      <c r="AR4" s="47" t="s">
        <v>74</v>
      </c>
      <c r="AS4" s="47" t="s">
        <v>74</v>
      </c>
      <c r="AT4" s="47" t="s">
        <v>74</v>
      </c>
      <c r="AU4" s="47" t="s">
        <v>74</v>
      </c>
      <c r="AV4" s="47" t="s">
        <v>74</v>
      </c>
      <c r="AW4" s="47" t="s">
        <v>74</v>
      </c>
      <c r="AX4" s="47" t="s">
        <v>74</v>
      </c>
      <c r="AY4" s="47" t="s">
        <v>74</v>
      </c>
      <c r="AZ4" s="47" t="s">
        <v>74</v>
      </c>
      <c r="BA4" s="47" t="s">
        <v>74</v>
      </c>
      <c r="BB4" s="47" t="s">
        <v>74</v>
      </c>
      <c r="BC4" s="47" t="s">
        <v>74</v>
      </c>
      <c r="BD4" s="47" t="s">
        <v>74</v>
      </c>
      <c r="BE4" s="47" t="s">
        <v>74</v>
      </c>
      <c r="BF4" s="47" t="s">
        <v>74</v>
      </c>
      <c r="BG4" s="47" t="s">
        <v>74</v>
      </c>
      <c r="BH4" s="47" t="s">
        <v>74</v>
      </c>
      <c r="BI4" s="47" t="s">
        <v>74</v>
      </c>
      <c r="BJ4" s="47" t="s">
        <v>74</v>
      </c>
      <c r="BK4" s="47" t="s">
        <v>74</v>
      </c>
      <c r="BL4" s="47" t="s">
        <v>74</v>
      </c>
      <c r="BM4" s="47" t="s">
        <v>74</v>
      </c>
      <c r="BN4" s="47" t="s">
        <v>74</v>
      </c>
      <c r="BO4" s="47" t="s">
        <v>74</v>
      </c>
      <c r="BP4" s="47" t="s">
        <v>74</v>
      </c>
      <c r="BQ4" s="47" t="s">
        <v>74</v>
      </c>
      <c r="BR4" s="47" t="s">
        <v>74</v>
      </c>
      <c r="BS4" s="47" t="s">
        <v>74</v>
      </c>
      <c r="BT4" s="47" t="s">
        <v>74</v>
      </c>
      <c r="BU4" s="47" t="s">
        <v>74</v>
      </c>
      <c r="BV4" s="47" t="s">
        <v>74</v>
      </c>
      <c r="BW4" s="47" t="s">
        <v>74</v>
      </c>
      <c r="BX4" s="47" t="s">
        <v>74</v>
      </c>
      <c r="BY4" s="47" t="s">
        <v>74</v>
      </c>
    </row>
    <row r="5" spans="2:152" x14ac:dyDescent="0.25">
      <c r="B5" t="s">
        <v>240</v>
      </c>
      <c r="C5" t="s">
        <v>119</v>
      </c>
      <c r="D5" t="s">
        <v>228</v>
      </c>
      <c r="E5" t="s">
        <v>229</v>
      </c>
      <c r="F5" s="62">
        <v>45469</v>
      </c>
      <c r="G5" s="62">
        <v>45499</v>
      </c>
      <c r="H5"/>
      <c r="I5"/>
      <c r="J5"/>
      <c r="K5"/>
      <c r="L5">
        <v>270</v>
      </c>
      <c r="M5"/>
      <c r="N5"/>
      <c r="O5"/>
      <c r="P5"/>
      <c r="Q5">
        <v>32.4</v>
      </c>
      <c r="R5">
        <v>32.4</v>
      </c>
      <c r="S5"/>
      <c r="T5">
        <v>183</v>
      </c>
      <c r="U5">
        <v>2.65</v>
      </c>
      <c r="V5"/>
      <c r="W5">
        <v>7.09</v>
      </c>
      <c r="X5">
        <v>4.1100000000000003</v>
      </c>
      <c r="Y5">
        <v>1.3</v>
      </c>
      <c r="Z5"/>
      <c r="AA5"/>
      <c r="AB5">
        <v>25.7</v>
      </c>
      <c r="AC5">
        <v>6.45</v>
      </c>
      <c r="AD5"/>
      <c r="AE5">
        <v>4.74</v>
      </c>
      <c r="AF5"/>
      <c r="AG5">
        <v>1.32</v>
      </c>
      <c r="AH5"/>
      <c r="AI5"/>
      <c r="AJ5">
        <v>28</v>
      </c>
      <c r="AK5"/>
      <c r="AL5">
        <v>0.63</v>
      </c>
      <c r="AM5"/>
      <c r="AN5"/>
      <c r="AO5"/>
      <c r="AP5"/>
      <c r="AQ5"/>
      <c r="AR5">
        <v>8.18</v>
      </c>
      <c r="AS5">
        <v>27.9</v>
      </c>
      <c r="AT5"/>
      <c r="AU5"/>
      <c r="AV5"/>
      <c r="AW5"/>
      <c r="AX5">
        <v>6.83</v>
      </c>
      <c r="AY5">
        <v>6.83</v>
      </c>
      <c r="AZ5">
        <v>30.5</v>
      </c>
      <c r="BA5"/>
      <c r="BB5"/>
      <c r="BC5"/>
      <c r="BD5">
        <v>90</v>
      </c>
      <c r="BE5"/>
      <c r="BF5">
        <v>5.93</v>
      </c>
      <c r="BG5">
        <v>1.6</v>
      </c>
      <c r="BH5">
        <v>25.3</v>
      </c>
      <c r="BI5">
        <v>0.6</v>
      </c>
      <c r="BJ5">
        <v>1.0900000000000001</v>
      </c>
      <c r="BK5">
        <v>1.0900000000000001</v>
      </c>
      <c r="BL5"/>
      <c r="BM5">
        <v>6.62</v>
      </c>
      <c r="BN5">
        <v>0.65</v>
      </c>
      <c r="BO5"/>
      <c r="BP5">
        <v>0.6</v>
      </c>
      <c r="BQ5">
        <v>1.76</v>
      </c>
      <c r="BR5">
        <v>1.76</v>
      </c>
      <c r="BS5">
        <v>1.76</v>
      </c>
      <c r="BT5">
        <v>388</v>
      </c>
      <c r="BU5">
        <v>3.7</v>
      </c>
      <c r="BV5">
        <v>33.1</v>
      </c>
      <c r="BW5">
        <v>3.79</v>
      </c>
      <c r="BX5"/>
      <c r="BY5">
        <v>174</v>
      </c>
      <c r="BZ5"/>
      <c r="CP5" s="49"/>
    </row>
    <row r="6" spans="2:152" x14ac:dyDescent="0.25">
      <c r="B6" t="s">
        <v>241</v>
      </c>
      <c r="C6" t="s">
        <v>119</v>
      </c>
      <c r="D6" t="s">
        <v>228</v>
      </c>
      <c r="E6" t="s">
        <v>229</v>
      </c>
      <c r="F6" s="62">
        <v>45469</v>
      </c>
      <c r="G6" s="62">
        <v>45499</v>
      </c>
      <c r="H6"/>
      <c r="I6"/>
      <c r="J6"/>
      <c r="K6"/>
      <c r="L6">
        <v>284</v>
      </c>
      <c r="M6"/>
      <c r="N6"/>
      <c r="O6"/>
      <c r="P6"/>
      <c r="Q6">
        <v>188.5</v>
      </c>
      <c r="R6">
        <v>188.5</v>
      </c>
      <c r="S6"/>
      <c r="T6">
        <v>128</v>
      </c>
      <c r="U6">
        <v>1.52</v>
      </c>
      <c r="V6"/>
      <c r="W6">
        <v>11.25</v>
      </c>
      <c r="X6">
        <v>7.89</v>
      </c>
      <c r="Y6">
        <v>3.03</v>
      </c>
      <c r="Z6"/>
      <c r="AA6"/>
      <c r="AB6">
        <v>25.6</v>
      </c>
      <c r="AC6">
        <v>11.55</v>
      </c>
      <c r="AD6"/>
      <c r="AE6">
        <v>3.75</v>
      </c>
      <c r="AF6"/>
      <c r="AG6">
        <v>2.35</v>
      </c>
      <c r="AH6"/>
      <c r="AI6"/>
      <c r="AJ6">
        <v>58</v>
      </c>
      <c r="AK6"/>
      <c r="AL6">
        <v>1.06</v>
      </c>
      <c r="AM6"/>
      <c r="AN6"/>
      <c r="AO6"/>
      <c r="AP6"/>
      <c r="AQ6"/>
      <c r="AR6">
        <v>6.63</v>
      </c>
      <c r="AS6">
        <v>53</v>
      </c>
      <c r="AT6"/>
      <c r="AU6"/>
      <c r="AV6"/>
      <c r="AW6"/>
      <c r="AX6">
        <v>13.85</v>
      </c>
      <c r="AY6">
        <v>13.85</v>
      </c>
      <c r="AZ6">
        <v>20.2</v>
      </c>
      <c r="BA6"/>
      <c r="BB6"/>
      <c r="BC6"/>
      <c r="BD6">
        <v>71.099999999999994</v>
      </c>
      <c r="BE6"/>
      <c r="BF6">
        <v>9.5</v>
      </c>
      <c r="BG6">
        <v>1.4</v>
      </c>
      <c r="BH6">
        <v>28.1</v>
      </c>
      <c r="BI6">
        <v>0.5</v>
      </c>
      <c r="BJ6">
        <v>2.0299999999999998</v>
      </c>
      <c r="BK6">
        <v>2.0299999999999998</v>
      </c>
      <c r="BL6"/>
      <c r="BM6">
        <v>5.49</v>
      </c>
      <c r="BN6">
        <v>0.53</v>
      </c>
      <c r="BO6"/>
      <c r="BP6">
        <v>1.1200000000000001</v>
      </c>
      <c r="BQ6">
        <v>1.51</v>
      </c>
      <c r="BR6">
        <v>1.51</v>
      </c>
      <c r="BS6">
        <v>1.51</v>
      </c>
      <c r="BT6">
        <v>259</v>
      </c>
      <c r="BU6">
        <v>1.7</v>
      </c>
      <c r="BV6">
        <v>75.3</v>
      </c>
      <c r="BW6">
        <v>7.1</v>
      </c>
      <c r="BX6"/>
      <c r="BY6">
        <v>143</v>
      </c>
      <c r="BZ6"/>
      <c r="CP6" s="49"/>
    </row>
    <row r="7" spans="2:152" x14ac:dyDescent="0.25">
      <c r="B7" t="s">
        <v>242</v>
      </c>
      <c r="C7" t="s">
        <v>119</v>
      </c>
      <c r="D7" t="s">
        <v>228</v>
      </c>
      <c r="E7" t="s">
        <v>229</v>
      </c>
      <c r="F7" s="62">
        <v>45469</v>
      </c>
      <c r="G7" s="62">
        <v>45499</v>
      </c>
      <c r="H7"/>
      <c r="I7"/>
      <c r="J7"/>
      <c r="K7"/>
      <c r="L7">
        <v>750</v>
      </c>
      <c r="M7"/>
      <c r="N7"/>
      <c r="O7"/>
      <c r="P7"/>
      <c r="Q7">
        <v>318</v>
      </c>
      <c r="R7">
        <v>318</v>
      </c>
      <c r="S7"/>
      <c r="T7">
        <v>115</v>
      </c>
      <c r="U7">
        <v>2.69</v>
      </c>
      <c r="V7"/>
      <c r="W7">
        <v>13</v>
      </c>
      <c r="X7">
        <v>8.31</v>
      </c>
      <c r="Y7">
        <v>3.8</v>
      </c>
      <c r="Z7"/>
      <c r="AA7"/>
      <c r="AB7">
        <v>24.4</v>
      </c>
      <c r="AC7">
        <v>13.1</v>
      </c>
      <c r="AD7"/>
      <c r="AE7">
        <v>3.72</v>
      </c>
      <c r="AF7"/>
      <c r="AG7">
        <v>2.77</v>
      </c>
      <c r="AH7"/>
      <c r="AI7"/>
      <c r="AJ7">
        <v>74.400000000000006</v>
      </c>
      <c r="AK7"/>
      <c r="AL7">
        <v>1.1000000000000001</v>
      </c>
      <c r="AM7"/>
      <c r="AN7"/>
      <c r="AO7"/>
      <c r="AP7"/>
      <c r="AQ7"/>
      <c r="AR7">
        <v>6.58</v>
      </c>
      <c r="AS7">
        <v>76.099999999999994</v>
      </c>
      <c r="AT7"/>
      <c r="AU7"/>
      <c r="AV7"/>
      <c r="AW7"/>
      <c r="AX7">
        <v>18.350000000000001</v>
      </c>
      <c r="AY7">
        <v>18.350000000000001</v>
      </c>
      <c r="AZ7">
        <v>41.3</v>
      </c>
      <c r="BA7"/>
      <c r="BB7"/>
      <c r="BC7"/>
      <c r="BD7">
        <v>67.900000000000006</v>
      </c>
      <c r="BE7"/>
      <c r="BF7">
        <v>15</v>
      </c>
      <c r="BG7">
        <v>1.2</v>
      </c>
      <c r="BH7">
        <v>29.9</v>
      </c>
      <c r="BI7">
        <v>0.5</v>
      </c>
      <c r="BJ7">
        <v>2.11</v>
      </c>
      <c r="BK7">
        <v>2.11</v>
      </c>
      <c r="BL7"/>
      <c r="BM7">
        <v>5.31</v>
      </c>
      <c r="BN7">
        <v>0.53</v>
      </c>
      <c r="BO7"/>
      <c r="BP7">
        <v>1.32</v>
      </c>
      <c r="BQ7">
        <v>1.58</v>
      </c>
      <c r="BR7">
        <v>1.58</v>
      </c>
      <c r="BS7">
        <v>1.58</v>
      </c>
      <c r="BT7">
        <v>253</v>
      </c>
      <c r="BU7">
        <v>1.6</v>
      </c>
      <c r="BV7">
        <v>76.599999999999994</v>
      </c>
      <c r="BW7">
        <v>7.04</v>
      </c>
      <c r="BX7"/>
      <c r="BY7">
        <v>141</v>
      </c>
      <c r="BZ7"/>
      <c r="CP7" s="49"/>
    </row>
    <row r="8" spans="2:152" x14ac:dyDescent="0.25">
      <c r="B8" t="s">
        <v>243</v>
      </c>
      <c r="C8" t="s">
        <v>119</v>
      </c>
      <c r="D8" t="s">
        <v>228</v>
      </c>
      <c r="E8" t="s">
        <v>229</v>
      </c>
      <c r="F8" s="62">
        <v>45469</v>
      </c>
      <c r="G8" s="62">
        <v>45499</v>
      </c>
      <c r="H8"/>
      <c r="I8"/>
      <c r="J8"/>
      <c r="K8"/>
      <c r="L8">
        <v>672</v>
      </c>
      <c r="M8"/>
      <c r="N8"/>
      <c r="O8"/>
      <c r="P8"/>
      <c r="Q8">
        <v>78.099999999999994</v>
      </c>
      <c r="R8">
        <v>78.099999999999994</v>
      </c>
      <c r="S8"/>
      <c r="T8">
        <v>131</v>
      </c>
      <c r="U8">
        <v>2.84</v>
      </c>
      <c r="V8"/>
      <c r="W8">
        <v>12.95</v>
      </c>
      <c r="X8">
        <v>8.48</v>
      </c>
      <c r="Y8">
        <v>3.73</v>
      </c>
      <c r="Z8"/>
      <c r="AA8"/>
      <c r="AB8">
        <v>23.8</v>
      </c>
      <c r="AC8">
        <v>12.8</v>
      </c>
      <c r="AD8"/>
      <c r="AE8">
        <v>4.1100000000000003</v>
      </c>
      <c r="AF8"/>
      <c r="AG8">
        <v>2.72</v>
      </c>
      <c r="AH8"/>
      <c r="AI8"/>
      <c r="AJ8">
        <v>59.3</v>
      </c>
      <c r="AK8"/>
      <c r="AL8">
        <v>1.07</v>
      </c>
      <c r="AM8"/>
      <c r="AN8"/>
      <c r="AO8"/>
      <c r="AP8"/>
      <c r="AQ8"/>
      <c r="AR8">
        <v>7.03</v>
      </c>
      <c r="AS8">
        <v>62.8</v>
      </c>
      <c r="AT8"/>
      <c r="AU8"/>
      <c r="AV8"/>
      <c r="AW8"/>
      <c r="AX8">
        <v>16.350000000000001</v>
      </c>
      <c r="AY8">
        <v>16.350000000000001</v>
      </c>
      <c r="AZ8">
        <v>72.7</v>
      </c>
      <c r="BA8"/>
      <c r="BB8"/>
      <c r="BC8"/>
      <c r="BD8">
        <v>67.900000000000006</v>
      </c>
      <c r="BE8"/>
      <c r="BF8">
        <v>14.8</v>
      </c>
      <c r="BG8">
        <v>1.4</v>
      </c>
      <c r="BH8">
        <v>36.200000000000003</v>
      </c>
      <c r="BI8">
        <v>0.5</v>
      </c>
      <c r="BJ8">
        <v>2.17</v>
      </c>
      <c r="BK8">
        <v>2.17</v>
      </c>
      <c r="BL8"/>
      <c r="BM8">
        <v>5.2</v>
      </c>
      <c r="BN8">
        <v>0.56999999999999995</v>
      </c>
      <c r="BO8"/>
      <c r="BP8">
        <v>1.26</v>
      </c>
      <c r="BQ8">
        <v>1.53</v>
      </c>
      <c r="BR8">
        <v>1.53</v>
      </c>
      <c r="BS8">
        <v>1.53</v>
      </c>
      <c r="BT8">
        <v>288</v>
      </c>
      <c r="BU8">
        <v>2.2000000000000002</v>
      </c>
      <c r="BV8">
        <v>67.7</v>
      </c>
      <c r="BW8">
        <v>8.2200000000000006</v>
      </c>
      <c r="BX8"/>
      <c r="BY8">
        <v>154</v>
      </c>
      <c r="BZ8"/>
      <c r="CP8" s="49"/>
    </row>
    <row r="9" spans="2:152" x14ac:dyDescent="0.25">
      <c r="B9" t="s">
        <v>244</v>
      </c>
      <c r="C9" t="s">
        <v>119</v>
      </c>
      <c r="D9" t="s">
        <v>228</v>
      </c>
      <c r="E9" t="s">
        <v>229</v>
      </c>
      <c r="F9" s="62">
        <v>45469</v>
      </c>
      <c r="G9" s="62">
        <v>45499</v>
      </c>
      <c r="H9"/>
      <c r="I9"/>
      <c r="J9"/>
      <c r="K9"/>
      <c r="L9">
        <v>457</v>
      </c>
      <c r="M9"/>
      <c r="N9"/>
      <c r="O9"/>
      <c r="P9"/>
      <c r="Q9">
        <v>74</v>
      </c>
      <c r="R9">
        <v>74</v>
      </c>
      <c r="S9"/>
      <c r="T9">
        <v>139</v>
      </c>
      <c r="U9">
        <v>2.95</v>
      </c>
      <c r="V9"/>
      <c r="W9">
        <v>16.05</v>
      </c>
      <c r="X9">
        <v>8.6300000000000008</v>
      </c>
      <c r="Y9">
        <v>5.01</v>
      </c>
      <c r="Z9"/>
      <c r="AA9"/>
      <c r="AB9">
        <v>23.7</v>
      </c>
      <c r="AC9">
        <v>16.8</v>
      </c>
      <c r="AD9"/>
      <c r="AE9">
        <v>4.0199999999999996</v>
      </c>
      <c r="AF9"/>
      <c r="AG9">
        <v>3.15</v>
      </c>
      <c r="AH9"/>
      <c r="AI9"/>
      <c r="AJ9">
        <v>76.8</v>
      </c>
      <c r="AK9"/>
      <c r="AL9">
        <v>1.2</v>
      </c>
      <c r="AM9"/>
      <c r="AN9"/>
      <c r="AO9"/>
      <c r="AP9"/>
      <c r="AQ9"/>
      <c r="AR9">
        <v>7.05</v>
      </c>
      <c r="AS9">
        <v>86.1</v>
      </c>
      <c r="AT9"/>
      <c r="AU9"/>
      <c r="AV9"/>
      <c r="AW9"/>
      <c r="AX9">
        <v>21.2</v>
      </c>
      <c r="AY9">
        <v>21.2</v>
      </c>
      <c r="AZ9">
        <v>67.3</v>
      </c>
      <c r="BA9"/>
      <c r="BB9"/>
      <c r="BC9"/>
      <c r="BD9">
        <v>65.3</v>
      </c>
      <c r="BE9"/>
      <c r="BF9">
        <v>16.899999999999999</v>
      </c>
      <c r="BG9">
        <v>1.6</v>
      </c>
      <c r="BH9">
        <v>35.1</v>
      </c>
      <c r="BI9">
        <v>0.5</v>
      </c>
      <c r="BJ9">
        <v>2.69</v>
      </c>
      <c r="BK9">
        <v>2.69</v>
      </c>
      <c r="BL9"/>
      <c r="BM9">
        <v>5.29</v>
      </c>
      <c r="BN9">
        <v>0.56999999999999995</v>
      </c>
      <c r="BO9"/>
      <c r="BP9">
        <v>1.3</v>
      </c>
      <c r="BQ9">
        <v>1.53</v>
      </c>
      <c r="BR9">
        <v>1.53</v>
      </c>
      <c r="BS9">
        <v>1.53</v>
      </c>
      <c r="BT9">
        <v>282</v>
      </c>
      <c r="BU9">
        <v>1.3</v>
      </c>
      <c r="BV9">
        <v>84.1</v>
      </c>
      <c r="BW9">
        <v>8.07</v>
      </c>
      <c r="BX9"/>
      <c r="BY9">
        <v>150</v>
      </c>
      <c r="BZ9"/>
      <c r="CP9" s="49"/>
    </row>
    <row r="10" spans="2:152" x14ac:dyDescent="0.25">
      <c r="B10" t="s">
        <v>245</v>
      </c>
      <c r="C10" t="s">
        <v>119</v>
      </c>
      <c r="D10" t="s">
        <v>228</v>
      </c>
      <c r="E10" t="s">
        <v>229</v>
      </c>
      <c r="F10" s="62">
        <v>45469</v>
      </c>
      <c r="G10" s="62">
        <v>45499</v>
      </c>
      <c r="H10"/>
      <c r="I10"/>
      <c r="J10"/>
      <c r="K10"/>
      <c r="L10">
        <v>403</v>
      </c>
      <c r="M10"/>
      <c r="N10"/>
      <c r="O10"/>
      <c r="P10"/>
      <c r="Q10">
        <v>52.6</v>
      </c>
      <c r="R10">
        <v>52.6</v>
      </c>
      <c r="S10"/>
      <c r="T10">
        <v>139</v>
      </c>
      <c r="U10">
        <v>2.4500000000000002</v>
      </c>
      <c r="V10"/>
      <c r="W10">
        <v>11.2</v>
      </c>
      <c r="X10">
        <v>7.55</v>
      </c>
      <c r="Y10">
        <v>3.33</v>
      </c>
      <c r="Z10"/>
      <c r="AA10"/>
      <c r="AB10">
        <v>21.8</v>
      </c>
      <c r="AC10">
        <v>12.5</v>
      </c>
      <c r="AD10"/>
      <c r="AE10">
        <v>4.01</v>
      </c>
      <c r="AF10"/>
      <c r="AG10">
        <v>2.41</v>
      </c>
      <c r="AH10"/>
      <c r="AI10"/>
      <c r="AJ10">
        <v>50.7</v>
      </c>
      <c r="AK10"/>
      <c r="AL10">
        <v>0.89</v>
      </c>
      <c r="AM10"/>
      <c r="AN10"/>
      <c r="AO10"/>
      <c r="AP10"/>
      <c r="AQ10"/>
      <c r="AR10">
        <v>6.7</v>
      </c>
      <c r="AS10">
        <v>54.8</v>
      </c>
      <c r="AT10"/>
      <c r="AU10"/>
      <c r="AV10"/>
      <c r="AW10"/>
      <c r="AX10">
        <v>12.85</v>
      </c>
      <c r="AY10">
        <v>12.85</v>
      </c>
      <c r="AZ10">
        <v>65.8</v>
      </c>
      <c r="BA10"/>
      <c r="BB10"/>
      <c r="BC10"/>
      <c r="BD10">
        <v>57.4</v>
      </c>
      <c r="BE10"/>
      <c r="BF10">
        <v>11.45</v>
      </c>
      <c r="BG10">
        <v>2.1</v>
      </c>
      <c r="BH10">
        <v>60.1</v>
      </c>
      <c r="BI10">
        <v>0.5</v>
      </c>
      <c r="BJ10">
        <v>1.95</v>
      </c>
      <c r="BK10">
        <v>1.95</v>
      </c>
      <c r="BL10"/>
      <c r="BM10">
        <v>5.59</v>
      </c>
      <c r="BN10">
        <v>0.52</v>
      </c>
      <c r="BO10"/>
      <c r="BP10">
        <v>1.01</v>
      </c>
      <c r="BQ10">
        <v>1.47</v>
      </c>
      <c r="BR10">
        <v>1.47</v>
      </c>
      <c r="BS10">
        <v>1.47</v>
      </c>
      <c r="BT10">
        <v>273</v>
      </c>
      <c r="BU10">
        <v>4.5</v>
      </c>
      <c r="BV10">
        <v>64.099999999999994</v>
      </c>
      <c r="BW10">
        <v>6.43</v>
      </c>
      <c r="BX10"/>
      <c r="BY10">
        <v>147</v>
      </c>
      <c r="BZ10"/>
      <c r="CP10" s="49"/>
    </row>
    <row r="11" spans="2:152" x14ac:dyDescent="0.25">
      <c r="B11" t="s">
        <v>246</v>
      </c>
      <c r="C11" t="s">
        <v>119</v>
      </c>
      <c r="D11" t="s">
        <v>228</v>
      </c>
      <c r="E11" t="s">
        <v>229</v>
      </c>
      <c r="F11" s="62">
        <v>45469</v>
      </c>
      <c r="G11" s="62">
        <v>45499</v>
      </c>
      <c r="H11"/>
      <c r="I11"/>
      <c r="J11"/>
      <c r="K11"/>
      <c r="L11">
        <v>330</v>
      </c>
      <c r="M11"/>
      <c r="N11"/>
      <c r="O11"/>
      <c r="P11"/>
      <c r="Q11">
        <v>37.200000000000003</v>
      </c>
      <c r="R11">
        <v>37.200000000000003</v>
      </c>
      <c r="S11"/>
      <c r="T11">
        <v>19</v>
      </c>
      <c r="U11">
        <v>1.96</v>
      </c>
      <c r="V11"/>
      <c r="W11">
        <v>4.25</v>
      </c>
      <c r="X11">
        <v>2.91</v>
      </c>
      <c r="Y11">
        <v>0.96</v>
      </c>
      <c r="Z11"/>
      <c r="AA11"/>
      <c r="AB11">
        <v>28.3</v>
      </c>
      <c r="AC11">
        <v>4.13</v>
      </c>
      <c r="AD11"/>
      <c r="AE11">
        <v>5.54</v>
      </c>
      <c r="AF11"/>
      <c r="AG11">
        <v>0.83</v>
      </c>
      <c r="AH11"/>
      <c r="AI11"/>
      <c r="AJ11">
        <v>17.399999999999999</v>
      </c>
      <c r="AK11"/>
      <c r="AL11">
        <v>0.41</v>
      </c>
      <c r="AM11"/>
      <c r="AN11"/>
      <c r="AO11"/>
      <c r="AP11"/>
      <c r="AQ11"/>
      <c r="AR11">
        <v>10.55</v>
      </c>
      <c r="AS11">
        <v>18.600000000000001</v>
      </c>
      <c r="AT11"/>
      <c r="AU11"/>
      <c r="AV11"/>
      <c r="AW11"/>
      <c r="AX11">
        <v>4.7699999999999996</v>
      </c>
      <c r="AY11">
        <v>4.7699999999999996</v>
      </c>
      <c r="AZ11">
        <v>29.5</v>
      </c>
      <c r="BA11"/>
      <c r="BB11"/>
      <c r="BC11"/>
      <c r="BD11">
        <v>79.3</v>
      </c>
      <c r="BE11"/>
      <c r="BF11">
        <v>5.53</v>
      </c>
      <c r="BG11">
        <v>2.5</v>
      </c>
      <c r="BH11">
        <v>15.8</v>
      </c>
      <c r="BI11">
        <v>0.7</v>
      </c>
      <c r="BJ11">
        <v>0.78</v>
      </c>
      <c r="BK11">
        <v>0.78</v>
      </c>
      <c r="BL11"/>
      <c r="BM11">
        <v>8.42</v>
      </c>
      <c r="BN11">
        <v>0.83</v>
      </c>
      <c r="BO11"/>
      <c r="BP11">
        <v>0.4</v>
      </c>
      <c r="BQ11">
        <v>2.38</v>
      </c>
      <c r="BR11">
        <v>2.38</v>
      </c>
      <c r="BS11">
        <v>2.38</v>
      </c>
      <c r="BT11">
        <v>386</v>
      </c>
      <c r="BU11">
        <v>1.7</v>
      </c>
      <c r="BV11">
        <v>22.9</v>
      </c>
      <c r="BW11">
        <v>2.54</v>
      </c>
      <c r="BX11"/>
      <c r="BY11">
        <v>210</v>
      </c>
      <c r="BZ11"/>
      <c r="CP11" s="49"/>
    </row>
    <row r="12" spans="2:152" x14ac:dyDescent="0.25">
      <c r="B12" t="s">
        <v>247</v>
      </c>
      <c r="C12" t="s">
        <v>119</v>
      </c>
      <c r="D12" t="s">
        <v>228</v>
      </c>
      <c r="E12" t="s">
        <v>229</v>
      </c>
      <c r="F12" s="62">
        <v>45469</v>
      </c>
      <c r="G12" s="62">
        <v>45499</v>
      </c>
      <c r="H12"/>
      <c r="I12"/>
      <c r="J12"/>
      <c r="K12"/>
      <c r="L12">
        <v>308</v>
      </c>
      <c r="M12"/>
      <c r="N12"/>
      <c r="O12"/>
      <c r="P12"/>
      <c r="Q12">
        <v>148</v>
      </c>
      <c r="R12">
        <v>148</v>
      </c>
      <c r="S12"/>
      <c r="T12">
        <v>13</v>
      </c>
      <c r="U12">
        <v>2.0099999999999998</v>
      </c>
      <c r="V12"/>
      <c r="W12">
        <v>1.56</v>
      </c>
      <c r="X12">
        <v>0.91</v>
      </c>
      <c r="Y12">
        <v>0.31</v>
      </c>
      <c r="Z12"/>
      <c r="AA12"/>
      <c r="AB12">
        <v>27.9</v>
      </c>
      <c r="AC12">
        <v>1.26</v>
      </c>
      <c r="AD12"/>
      <c r="AE12">
        <v>5.23</v>
      </c>
      <c r="AF12"/>
      <c r="AG12">
        <v>0.34</v>
      </c>
      <c r="AH12"/>
      <c r="AI12"/>
      <c r="AJ12">
        <v>6.3</v>
      </c>
      <c r="AK12"/>
      <c r="AL12">
        <v>0.12</v>
      </c>
      <c r="AM12"/>
      <c r="AN12"/>
      <c r="AO12"/>
      <c r="AP12"/>
      <c r="AQ12"/>
      <c r="AR12">
        <v>10.15</v>
      </c>
      <c r="AS12">
        <v>5.6</v>
      </c>
      <c r="AT12"/>
      <c r="AU12"/>
      <c r="AV12"/>
      <c r="AW12"/>
      <c r="AX12">
        <v>1.33</v>
      </c>
      <c r="AY12">
        <v>1.33</v>
      </c>
      <c r="AZ12">
        <v>25.6</v>
      </c>
      <c r="BA12"/>
      <c r="BB12"/>
      <c r="BC12"/>
      <c r="BD12">
        <v>78.2</v>
      </c>
      <c r="BE12"/>
      <c r="BF12">
        <v>1.26</v>
      </c>
      <c r="BG12">
        <v>3</v>
      </c>
      <c r="BH12">
        <v>19</v>
      </c>
      <c r="BI12">
        <v>0.6</v>
      </c>
      <c r="BJ12">
        <v>0.18</v>
      </c>
      <c r="BK12">
        <v>0.18</v>
      </c>
      <c r="BL12"/>
      <c r="BM12">
        <v>7.48</v>
      </c>
      <c r="BN12">
        <v>0.8</v>
      </c>
      <c r="BO12"/>
      <c r="BP12">
        <v>0.13</v>
      </c>
      <c r="BQ12">
        <v>2.21</v>
      </c>
      <c r="BR12">
        <v>2.21</v>
      </c>
      <c r="BS12">
        <v>2.21</v>
      </c>
      <c r="BT12">
        <v>355</v>
      </c>
      <c r="BU12">
        <v>1.7</v>
      </c>
      <c r="BV12">
        <v>7.8</v>
      </c>
      <c r="BW12">
        <v>0.81</v>
      </c>
      <c r="BX12"/>
      <c r="BY12">
        <v>215</v>
      </c>
      <c r="BZ12"/>
      <c r="CP12" s="49"/>
    </row>
    <row r="13" spans="2:152" x14ac:dyDescent="0.25">
      <c r="B13" t="s">
        <v>248</v>
      </c>
      <c r="C13" t="s">
        <v>119</v>
      </c>
      <c r="D13" t="s">
        <v>228</v>
      </c>
      <c r="E13" t="s">
        <v>229</v>
      </c>
      <c r="F13" s="62">
        <v>45469</v>
      </c>
      <c r="G13" s="62">
        <v>45499</v>
      </c>
      <c r="H13"/>
      <c r="I13"/>
      <c r="J13"/>
      <c r="K13"/>
      <c r="L13">
        <v>345</v>
      </c>
      <c r="M13"/>
      <c r="N13"/>
      <c r="O13"/>
      <c r="P13"/>
      <c r="Q13">
        <v>305</v>
      </c>
      <c r="R13">
        <v>305</v>
      </c>
      <c r="S13"/>
      <c r="T13">
        <v>11</v>
      </c>
      <c r="U13">
        <v>1.96</v>
      </c>
      <c r="V13"/>
      <c r="W13">
        <v>3.19</v>
      </c>
      <c r="X13">
        <v>2.41</v>
      </c>
      <c r="Y13">
        <v>0.91</v>
      </c>
      <c r="Z13"/>
      <c r="AA13"/>
      <c r="AB13">
        <v>24.6</v>
      </c>
      <c r="AC13">
        <v>3.58</v>
      </c>
      <c r="AD13"/>
      <c r="AE13">
        <v>4.79</v>
      </c>
      <c r="AF13"/>
      <c r="AG13">
        <v>0.67</v>
      </c>
      <c r="AH13"/>
      <c r="AI13"/>
      <c r="AJ13">
        <v>16.100000000000001</v>
      </c>
      <c r="AK13"/>
      <c r="AL13">
        <v>0.3</v>
      </c>
      <c r="AM13"/>
      <c r="AN13"/>
      <c r="AO13"/>
      <c r="AP13"/>
      <c r="AQ13"/>
      <c r="AR13">
        <v>8.0299999999999994</v>
      </c>
      <c r="AS13">
        <v>16.600000000000001</v>
      </c>
      <c r="AT13"/>
      <c r="AU13"/>
      <c r="AV13"/>
      <c r="AW13"/>
      <c r="AX13">
        <v>3.89</v>
      </c>
      <c r="AY13">
        <v>3.89</v>
      </c>
      <c r="AZ13">
        <v>39.200000000000003</v>
      </c>
      <c r="BA13"/>
      <c r="BB13"/>
      <c r="BC13"/>
      <c r="BD13">
        <v>65</v>
      </c>
      <c r="BE13"/>
      <c r="BF13">
        <v>3.43</v>
      </c>
      <c r="BG13">
        <v>2.5</v>
      </c>
      <c r="BH13">
        <v>44.8</v>
      </c>
      <c r="BI13">
        <v>0.5</v>
      </c>
      <c r="BJ13">
        <v>0.6</v>
      </c>
      <c r="BK13">
        <v>0.6</v>
      </c>
      <c r="BL13"/>
      <c r="BM13">
        <v>6.47</v>
      </c>
      <c r="BN13">
        <v>0.63</v>
      </c>
      <c r="BO13"/>
      <c r="BP13">
        <v>0.37</v>
      </c>
      <c r="BQ13">
        <v>1.79</v>
      </c>
      <c r="BR13">
        <v>1.79</v>
      </c>
      <c r="BS13">
        <v>1.79</v>
      </c>
      <c r="BT13">
        <v>297</v>
      </c>
      <c r="BU13">
        <v>1.8</v>
      </c>
      <c r="BV13">
        <v>20.100000000000001</v>
      </c>
      <c r="BW13">
        <v>2.2599999999999998</v>
      </c>
      <c r="BX13"/>
      <c r="BY13">
        <v>162</v>
      </c>
      <c r="BZ13"/>
      <c r="CP13" s="49"/>
    </row>
    <row r="14" spans="2:152" x14ac:dyDescent="0.25">
      <c r="B14" t="s">
        <v>249</v>
      </c>
      <c r="C14" t="s">
        <v>119</v>
      </c>
      <c r="D14" t="s">
        <v>228</v>
      </c>
      <c r="E14" t="s">
        <v>229</v>
      </c>
      <c r="F14" s="62">
        <v>45469</v>
      </c>
      <c r="G14" s="62">
        <v>45499</v>
      </c>
      <c r="H14"/>
      <c r="I14"/>
      <c r="J14"/>
      <c r="K14"/>
      <c r="L14">
        <v>480</v>
      </c>
      <c r="M14"/>
      <c r="N14"/>
      <c r="O14"/>
      <c r="P14"/>
      <c r="Q14">
        <v>175.5</v>
      </c>
      <c r="R14">
        <v>175.5</v>
      </c>
      <c r="S14"/>
      <c r="T14">
        <v>9</v>
      </c>
      <c r="U14">
        <v>3.33</v>
      </c>
      <c r="V14"/>
      <c r="W14">
        <v>7.89</v>
      </c>
      <c r="X14">
        <v>5.63</v>
      </c>
      <c r="Y14">
        <v>2.17</v>
      </c>
      <c r="Z14"/>
      <c r="AA14"/>
      <c r="AB14">
        <v>24.8</v>
      </c>
      <c r="AC14">
        <v>7.58</v>
      </c>
      <c r="AD14"/>
      <c r="AE14">
        <v>5.57</v>
      </c>
      <c r="AF14"/>
      <c r="AG14">
        <v>1.7</v>
      </c>
      <c r="AH14"/>
      <c r="AI14"/>
      <c r="AJ14">
        <v>34.799999999999997</v>
      </c>
      <c r="AK14"/>
      <c r="AL14">
        <v>0.76</v>
      </c>
      <c r="AM14"/>
      <c r="AN14"/>
      <c r="AO14"/>
      <c r="AP14"/>
      <c r="AQ14"/>
      <c r="AR14">
        <v>8.82</v>
      </c>
      <c r="AS14">
        <v>37.4</v>
      </c>
      <c r="AT14"/>
      <c r="AU14"/>
      <c r="AV14"/>
      <c r="AW14"/>
      <c r="AX14">
        <v>9.2200000000000006</v>
      </c>
      <c r="AY14">
        <v>9.2200000000000006</v>
      </c>
      <c r="AZ14">
        <v>68.5</v>
      </c>
      <c r="BA14"/>
      <c r="BB14"/>
      <c r="BC14"/>
      <c r="BD14">
        <v>55.3</v>
      </c>
      <c r="BE14"/>
      <c r="BF14">
        <v>8.74</v>
      </c>
      <c r="BG14">
        <v>3.1</v>
      </c>
      <c r="BH14">
        <v>52.3</v>
      </c>
      <c r="BI14">
        <v>0.6</v>
      </c>
      <c r="BJ14">
        <v>1.33</v>
      </c>
      <c r="BK14">
        <v>1.33</v>
      </c>
      <c r="BL14"/>
      <c r="BM14">
        <v>6.47</v>
      </c>
      <c r="BN14">
        <v>0.68</v>
      </c>
      <c r="BO14"/>
      <c r="BP14">
        <v>0.82</v>
      </c>
      <c r="BQ14">
        <v>1.72</v>
      </c>
      <c r="BR14">
        <v>1.72</v>
      </c>
      <c r="BS14">
        <v>1.72</v>
      </c>
      <c r="BT14">
        <v>301</v>
      </c>
      <c r="BU14">
        <v>3.2</v>
      </c>
      <c r="BV14">
        <v>48.1</v>
      </c>
      <c r="BW14">
        <v>5.35</v>
      </c>
      <c r="BX14"/>
      <c r="BY14">
        <v>184</v>
      </c>
      <c r="BZ14"/>
      <c r="CP14" s="49"/>
    </row>
    <row r="15" spans="2:152" x14ac:dyDescent="0.25">
      <c r="B15" t="s">
        <v>250</v>
      </c>
      <c r="C15" t="s">
        <v>119</v>
      </c>
      <c r="D15" t="s">
        <v>228</v>
      </c>
      <c r="E15" t="s">
        <v>229</v>
      </c>
      <c r="F15" s="62">
        <v>45469</v>
      </c>
      <c r="G15" s="62">
        <v>45499</v>
      </c>
      <c r="H15"/>
      <c r="I15"/>
      <c r="J15"/>
      <c r="K15"/>
      <c r="L15">
        <v>490</v>
      </c>
      <c r="M15"/>
      <c r="N15"/>
      <c r="O15"/>
      <c r="P15"/>
      <c r="Q15">
        <v>72.900000000000006</v>
      </c>
      <c r="R15">
        <v>72.900000000000006</v>
      </c>
      <c r="S15"/>
      <c r="T15">
        <v>11</v>
      </c>
      <c r="U15">
        <v>2.8</v>
      </c>
      <c r="V15"/>
      <c r="W15">
        <v>10.5</v>
      </c>
      <c r="X15">
        <v>6.81</v>
      </c>
      <c r="Y15">
        <v>2.36</v>
      </c>
      <c r="Z15"/>
      <c r="AA15"/>
      <c r="AB15">
        <v>24.3</v>
      </c>
      <c r="AC15">
        <v>9.4700000000000006</v>
      </c>
      <c r="AD15"/>
      <c r="AE15">
        <v>5.14</v>
      </c>
      <c r="AF15"/>
      <c r="AG15">
        <v>2.0499999999999998</v>
      </c>
      <c r="AH15"/>
      <c r="AI15"/>
      <c r="AJ15">
        <v>40.799999999999997</v>
      </c>
      <c r="AK15"/>
      <c r="AL15">
        <v>0.9</v>
      </c>
      <c r="AM15"/>
      <c r="AN15"/>
      <c r="AO15"/>
      <c r="AP15"/>
      <c r="AQ15"/>
      <c r="AR15">
        <v>9.0500000000000007</v>
      </c>
      <c r="AS15">
        <v>42.9</v>
      </c>
      <c r="AT15"/>
      <c r="AU15"/>
      <c r="AV15"/>
      <c r="AW15"/>
      <c r="AX15">
        <v>11</v>
      </c>
      <c r="AY15">
        <v>11</v>
      </c>
      <c r="AZ15">
        <v>69.900000000000006</v>
      </c>
      <c r="BA15"/>
      <c r="BB15"/>
      <c r="BC15"/>
      <c r="BD15">
        <v>57</v>
      </c>
      <c r="BE15"/>
      <c r="BF15">
        <v>9.48</v>
      </c>
      <c r="BG15">
        <v>2.5</v>
      </c>
      <c r="BH15">
        <v>65.400000000000006</v>
      </c>
      <c r="BI15">
        <v>0.6</v>
      </c>
      <c r="BJ15">
        <v>1.58</v>
      </c>
      <c r="BK15">
        <v>1.58</v>
      </c>
      <c r="BL15"/>
      <c r="BM15">
        <v>6.37</v>
      </c>
      <c r="BN15">
        <v>0.7</v>
      </c>
      <c r="BO15"/>
      <c r="BP15">
        <v>1.06</v>
      </c>
      <c r="BQ15">
        <v>1.71</v>
      </c>
      <c r="BR15">
        <v>1.71</v>
      </c>
      <c r="BS15">
        <v>1.71</v>
      </c>
      <c r="BT15">
        <v>339</v>
      </c>
      <c r="BU15">
        <v>4</v>
      </c>
      <c r="BV15">
        <v>58.5</v>
      </c>
      <c r="BW15">
        <v>6.56</v>
      </c>
      <c r="BX15"/>
      <c r="BY15">
        <v>185</v>
      </c>
      <c r="BZ15"/>
      <c r="CP15" s="49"/>
    </row>
    <row r="16" spans="2:152" x14ac:dyDescent="0.25">
      <c r="B16" t="s">
        <v>251</v>
      </c>
      <c r="C16" t="s">
        <v>119</v>
      </c>
      <c r="D16" t="s">
        <v>228</v>
      </c>
      <c r="E16" t="s">
        <v>229</v>
      </c>
      <c r="F16" s="62">
        <v>45469</v>
      </c>
      <c r="G16" s="62">
        <v>45499</v>
      </c>
      <c r="H16"/>
      <c r="I16"/>
      <c r="J16"/>
      <c r="K16"/>
      <c r="L16">
        <v>504</v>
      </c>
      <c r="M16"/>
      <c r="N16"/>
      <c r="O16"/>
      <c r="P16"/>
      <c r="Q16">
        <v>84.2</v>
      </c>
      <c r="R16">
        <v>84.2</v>
      </c>
      <c r="S16"/>
      <c r="T16">
        <v>10</v>
      </c>
      <c r="U16">
        <v>2.58</v>
      </c>
      <c r="V16"/>
      <c r="W16">
        <v>10.1</v>
      </c>
      <c r="X16">
        <v>6.4</v>
      </c>
      <c r="Y16">
        <v>2.36</v>
      </c>
      <c r="Z16"/>
      <c r="AA16"/>
      <c r="AB16">
        <v>24.5</v>
      </c>
      <c r="AC16">
        <v>8.92</v>
      </c>
      <c r="AD16"/>
      <c r="AE16">
        <v>4.9800000000000004</v>
      </c>
      <c r="AF16"/>
      <c r="AG16">
        <v>1.94</v>
      </c>
      <c r="AH16"/>
      <c r="AI16"/>
      <c r="AJ16">
        <v>33.799999999999997</v>
      </c>
      <c r="AK16"/>
      <c r="AL16">
        <v>0.82</v>
      </c>
      <c r="AM16"/>
      <c r="AN16"/>
      <c r="AO16"/>
      <c r="AP16"/>
      <c r="AQ16"/>
      <c r="AR16">
        <v>8.9700000000000006</v>
      </c>
      <c r="AS16">
        <v>37.9</v>
      </c>
      <c r="AT16"/>
      <c r="AU16"/>
      <c r="AV16"/>
      <c r="AW16"/>
      <c r="AX16">
        <v>9.8800000000000008</v>
      </c>
      <c r="AY16">
        <v>9.8800000000000008</v>
      </c>
      <c r="AZ16">
        <v>65.900000000000006</v>
      </c>
      <c r="BA16"/>
      <c r="BB16"/>
      <c r="BC16"/>
      <c r="BD16">
        <v>67</v>
      </c>
      <c r="BE16"/>
      <c r="BF16">
        <v>9</v>
      </c>
      <c r="BG16">
        <v>2.5</v>
      </c>
      <c r="BH16">
        <v>58.1</v>
      </c>
      <c r="BI16">
        <v>0.6</v>
      </c>
      <c r="BJ16">
        <v>1.55</v>
      </c>
      <c r="BK16">
        <v>1.55</v>
      </c>
      <c r="BL16"/>
      <c r="BM16">
        <v>6.83</v>
      </c>
      <c r="BN16">
        <v>0.69</v>
      </c>
      <c r="BO16"/>
      <c r="BP16">
        <v>0.96</v>
      </c>
      <c r="BQ16">
        <v>1.77</v>
      </c>
      <c r="BR16">
        <v>1.77</v>
      </c>
      <c r="BS16">
        <v>1.77</v>
      </c>
      <c r="BT16">
        <v>339</v>
      </c>
      <c r="BU16">
        <v>4</v>
      </c>
      <c r="BV16">
        <v>52.6</v>
      </c>
      <c r="BW16">
        <v>5.98</v>
      </c>
      <c r="BX16"/>
      <c r="BY16">
        <v>185</v>
      </c>
      <c r="BZ16"/>
      <c r="CP16" s="49"/>
    </row>
    <row r="17" spans="2:94" x14ac:dyDescent="0.25">
      <c r="B17" t="s">
        <v>252</v>
      </c>
      <c r="C17" t="s">
        <v>119</v>
      </c>
      <c r="D17" t="s">
        <v>228</v>
      </c>
      <c r="E17" t="s">
        <v>229</v>
      </c>
      <c r="F17" s="62">
        <v>45469</v>
      </c>
      <c r="G17" s="62">
        <v>45499</v>
      </c>
      <c r="H17"/>
      <c r="I17"/>
      <c r="J17"/>
      <c r="K17"/>
      <c r="L17">
        <v>386</v>
      </c>
      <c r="M17"/>
      <c r="N17"/>
      <c r="O17"/>
      <c r="P17"/>
      <c r="Q17">
        <v>100</v>
      </c>
      <c r="R17">
        <v>100</v>
      </c>
      <c r="S17"/>
      <c r="T17">
        <v>19</v>
      </c>
      <c r="U17">
        <v>2.7</v>
      </c>
      <c r="V17"/>
      <c r="W17">
        <v>14.4</v>
      </c>
      <c r="X17">
        <v>9.2799999999999994</v>
      </c>
      <c r="Y17">
        <v>3.96</v>
      </c>
      <c r="Z17"/>
      <c r="AA17"/>
      <c r="AB17">
        <v>27.4</v>
      </c>
      <c r="AC17">
        <v>14.4</v>
      </c>
      <c r="AD17"/>
      <c r="AE17">
        <v>4.59</v>
      </c>
      <c r="AF17"/>
      <c r="AG17">
        <v>2.9</v>
      </c>
      <c r="AH17"/>
      <c r="AI17"/>
      <c r="AJ17">
        <v>54.1</v>
      </c>
      <c r="AK17"/>
      <c r="AL17">
        <v>1.1200000000000001</v>
      </c>
      <c r="AM17"/>
      <c r="AN17"/>
      <c r="AO17"/>
      <c r="AP17"/>
      <c r="AQ17"/>
      <c r="AR17">
        <v>9.0299999999999994</v>
      </c>
      <c r="AS17">
        <v>64.599999999999994</v>
      </c>
      <c r="AT17"/>
      <c r="AU17"/>
      <c r="AV17"/>
      <c r="AW17"/>
      <c r="AX17">
        <v>15.1</v>
      </c>
      <c r="AY17">
        <v>15.1</v>
      </c>
      <c r="AZ17">
        <v>32.6</v>
      </c>
      <c r="BA17"/>
      <c r="BB17"/>
      <c r="BC17"/>
      <c r="BD17">
        <v>76.599999999999994</v>
      </c>
      <c r="BE17"/>
      <c r="BF17">
        <v>14.3</v>
      </c>
      <c r="BG17">
        <v>1.9</v>
      </c>
      <c r="BH17">
        <v>17.600000000000001</v>
      </c>
      <c r="BI17">
        <v>0.6</v>
      </c>
      <c r="BJ17">
        <v>2.2400000000000002</v>
      </c>
      <c r="BK17">
        <v>2.2400000000000002</v>
      </c>
      <c r="BL17"/>
      <c r="BM17">
        <v>7.02</v>
      </c>
      <c r="BN17">
        <v>0.65</v>
      </c>
      <c r="BO17"/>
      <c r="BP17">
        <v>1.23</v>
      </c>
      <c r="BQ17">
        <v>1.82</v>
      </c>
      <c r="BR17">
        <v>1.82</v>
      </c>
      <c r="BS17">
        <v>1.82</v>
      </c>
      <c r="BT17">
        <v>261</v>
      </c>
      <c r="BU17">
        <v>4.3</v>
      </c>
      <c r="BV17">
        <v>89.3</v>
      </c>
      <c r="BW17">
        <v>8.2799999999999994</v>
      </c>
      <c r="BX17"/>
      <c r="BY17">
        <v>187</v>
      </c>
      <c r="BZ17"/>
      <c r="CP17" s="49"/>
    </row>
    <row r="18" spans="2:94" x14ac:dyDescent="0.25">
      <c r="B18" t="s">
        <v>253</v>
      </c>
      <c r="C18" t="s">
        <v>119</v>
      </c>
      <c r="D18" t="s">
        <v>228</v>
      </c>
      <c r="E18" t="s">
        <v>229</v>
      </c>
      <c r="F18" s="62">
        <v>45469</v>
      </c>
      <c r="G18" s="62">
        <v>45499</v>
      </c>
      <c r="H18"/>
      <c r="I18"/>
      <c r="J18"/>
      <c r="K18"/>
      <c r="L18">
        <v>394</v>
      </c>
      <c r="M18"/>
      <c r="N18"/>
      <c r="O18"/>
      <c r="P18"/>
      <c r="Q18">
        <v>119</v>
      </c>
      <c r="R18">
        <v>119</v>
      </c>
      <c r="S18"/>
      <c r="T18">
        <v>9</v>
      </c>
      <c r="U18">
        <v>2.1800000000000002</v>
      </c>
      <c r="V18"/>
      <c r="W18">
        <v>29.4</v>
      </c>
      <c r="X18">
        <v>18.399999999999999</v>
      </c>
      <c r="Y18">
        <v>8.5500000000000007</v>
      </c>
      <c r="Z18"/>
      <c r="AA18"/>
      <c r="AB18">
        <v>29.1</v>
      </c>
      <c r="AC18">
        <v>32.299999999999997</v>
      </c>
      <c r="AD18"/>
      <c r="AE18">
        <v>5.3</v>
      </c>
      <c r="AF18"/>
      <c r="AG18">
        <v>6.04</v>
      </c>
      <c r="AH18"/>
      <c r="AI18"/>
      <c r="AJ18">
        <v>90.8</v>
      </c>
      <c r="AK18"/>
      <c r="AL18">
        <v>2.65</v>
      </c>
      <c r="AM18"/>
      <c r="AN18"/>
      <c r="AO18"/>
      <c r="AP18"/>
      <c r="AQ18"/>
      <c r="AR18">
        <v>9.9700000000000006</v>
      </c>
      <c r="AS18">
        <v>131.5</v>
      </c>
      <c r="AT18"/>
      <c r="AU18"/>
      <c r="AV18"/>
      <c r="AW18"/>
      <c r="AX18">
        <v>29.7</v>
      </c>
      <c r="AY18">
        <v>29.7</v>
      </c>
      <c r="AZ18">
        <v>22.5</v>
      </c>
      <c r="BA18"/>
      <c r="BB18"/>
      <c r="BC18"/>
      <c r="BD18">
        <v>79.099999999999994</v>
      </c>
      <c r="BE18"/>
      <c r="BF18">
        <v>31.6</v>
      </c>
      <c r="BG18">
        <v>2.4</v>
      </c>
      <c r="BH18">
        <v>13.6</v>
      </c>
      <c r="BI18">
        <v>0.6</v>
      </c>
      <c r="BJ18">
        <v>5.16</v>
      </c>
      <c r="BK18">
        <v>5.16</v>
      </c>
      <c r="BL18"/>
      <c r="BM18">
        <v>8.16</v>
      </c>
      <c r="BN18">
        <v>0.8</v>
      </c>
      <c r="BO18"/>
      <c r="BP18">
        <v>3.03</v>
      </c>
      <c r="BQ18">
        <v>2.0699999999999998</v>
      </c>
      <c r="BR18">
        <v>2.0699999999999998</v>
      </c>
      <c r="BS18">
        <v>2.0699999999999998</v>
      </c>
      <c r="BT18">
        <v>244</v>
      </c>
      <c r="BU18">
        <v>1.5</v>
      </c>
      <c r="BV18">
        <v>173.5</v>
      </c>
      <c r="BW18">
        <v>17.149999999999999</v>
      </c>
      <c r="BX18"/>
      <c r="BY18">
        <v>210</v>
      </c>
      <c r="BZ18"/>
      <c r="CP18" s="49"/>
    </row>
    <row r="19" spans="2:94" x14ac:dyDescent="0.25">
      <c r="B19" t="s">
        <v>254</v>
      </c>
      <c r="C19" t="s">
        <v>119</v>
      </c>
      <c r="D19" t="s">
        <v>228</v>
      </c>
      <c r="E19" t="s">
        <v>229</v>
      </c>
      <c r="F19" s="62">
        <v>45469</v>
      </c>
      <c r="G19" s="62">
        <v>45499</v>
      </c>
      <c r="H19"/>
      <c r="I19"/>
      <c r="J19"/>
      <c r="K19"/>
      <c r="L19">
        <v>375</v>
      </c>
      <c r="M19"/>
      <c r="N19"/>
      <c r="O19"/>
      <c r="P19"/>
      <c r="Q19">
        <v>92.6</v>
      </c>
      <c r="R19">
        <v>92.6</v>
      </c>
      <c r="S19"/>
      <c r="T19">
        <v>8</v>
      </c>
      <c r="U19">
        <v>3.08</v>
      </c>
      <c r="V19"/>
      <c r="W19">
        <v>34</v>
      </c>
      <c r="X19">
        <v>20.8</v>
      </c>
      <c r="Y19">
        <v>10</v>
      </c>
      <c r="Z19"/>
      <c r="AA19"/>
      <c r="AB19">
        <v>28.6</v>
      </c>
      <c r="AC19">
        <v>37.1</v>
      </c>
      <c r="AD19"/>
      <c r="AE19">
        <v>6.1</v>
      </c>
      <c r="AF19"/>
      <c r="AG19">
        <v>6.67</v>
      </c>
      <c r="AH19"/>
      <c r="AI19"/>
      <c r="AJ19">
        <v>92.9</v>
      </c>
      <c r="AK19"/>
      <c r="AL19">
        <v>2.99</v>
      </c>
      <c r="AM19"/>
      <c r="AN19"/>
      <c r="AO19"/>
      <c r="AP19"/>
      <c r="AQ19"/>
      <c r="AR19">
        <v>9.84</v>
      </c>
      <c r="AS19">
        <v>130</v>
      </c>
      <c r="AT19"/>
      <c r="AU19"/>
      <c r="AV19"/>
      <c r="AW19"/>
      <c r="AX19">
        <v>29.1</v>
      </c>
      <c r="AY19">
        <v>29.1</v>
      </c>
      <c r="AZ19">
        <v>32.700000000000003</v>
      </c>
      <c r="BA19"/>
      <c r="BB19"/>
      <c r="BC19"/>
      <c r="BD19">
        <v>71.599999999999994</v>
      </c>
      <c r="BE19"/>
      <c r="BF19">
        <v>32.5</v>
      </c>
      <c r="BG19">
        <v>2.2999999999999998</v>
      </c>
      <c r="BH19">
        <v>13.8</v>
      </c>
      <c r="BI19">
        <v>0.6</v>
      </c>
      <c r="BJ19">
        <v>5.63</v>
      </c>
      <c r="BK19">
        <v>5.63</v>
      </c>
      <c r="BL19"/>
      <c r="BM19">
        <v>7.92</v>
      </c>
      <c r="BN19">
        <v>0.71</v>
      </c>
      <c r="BO19"/>
      <c r="BP19">
        <v>3.08</v>
      </c>
      <c r="BQ19">
        <v>1.82</v>
      </c>
      <c r="BR19">
        <v>1.82</v>
      </c>
      <c r="BS19">
        <v>1.82</v>
      </c>
      <c r="BT19">
        <v>207</v>
      </c>
      <c r="BU19">
        <v>1.7</v>
      </c>
      <c r="BV19">
        <v>197.5</v>
      </c>
      <c r="BW19">
        <v>18.399999999999999</v>
      </c>
      <c r="BX19"/>
      <c r="BY19">
        <v>205</v>
      </c>
      <c r="BZ19"/>
      <c r="CP19" s="49"/>
    </row>
    <row r="20" spans="2:94" x14ac:dyDescent="0.25">
      <c r="B20" t="s">
        <v>255</v>
      </c>
      <c r="C20" t="s">
        <v>119</v>
      </c>
      <c r="D20" t="s">
        <v>228</v>
      </c>
      <c r="E20" t="s">
        <v>229</v>
      </c>
      <c r="F20" s="62">
        <v>45469</v>
      </c>
      <c r="G20" s="62">
        <v>45499</v>
      </c>
      <c r="H20"/>
      <c r="I20"/>
      <c r="J20"/>
      <c r="K20"/>
      <c r="L20">
        <v>435</v>
      </c>
      <c r="M20"/>
      <c r="N20"/>
      <c r="O20"/>
      <c r="P20"/>
      <c r="Q20">
        <v>107.5</v>
      </c>
      <c r="R20">
        <v>107.5</v>
      </c>
      <c r="S20"/>
      <c r="T20">
        <v>7</v>
      </c>
      <c r="U20">
        <v>2.5099999999999998</v>
      </c>
      <c r="V20"/>
      <c r="W20">
        <v>29.1</v>
      </c>
      <c r="X20">
        <v>17.95</v>
      </c>
      <c r="Y20">
        <v>8.33</v>
      </c>
      <c r="Z20"/>
      <c r="AA20"/>
      <c r="AB20">
        <v>26.3</v>
      </c>
      <c r="AC20">
        <v>31.4</v>
      </c>
      <c r="AD20"/>
      <c r="AE20">
        <v>5.39</v>
      </c>
      <c r="AF20"/>
      <c r="AG20">
        <v>6.03</v>
      </c>
      <c r="AH20"/>
      <c r="AI20"/>
      <c r="AJ20">
        <v>80.5</v>
      </c>
      <c r="AK20"/>
      <c r="AL20">
        <v>2.29</v>
      </c>
      <c r="AM20"/>
      <c r="AN20"/>
      <c r="AO20"/>
      <c r="AP20"/>
      <c r="AQ20"/>
      <c r="AR20">
        <v>8.7799999999999994</v>
      </c>
      <c r="AS20">
        <v>105.5</v>
      </c>
      <c r="AT20"/>
      <c r="AU20"/>
      <c r="AV20"/>
      <c r="AW20"/>
      <c r="AX20">
        <v>24.3</v>
      </c>
      <c r="AY20">
        <v>24.3</v>
      </c>
      <c r="AZ20">
        <v>34.5</v>
      </c>
      <c r="BA20"/>
      <c r="BB20"/>
      <c r="BC20"/>
      <c r="BD20">
        <v>66.2</v>
      </c>
      <c r="BE20"/>
      <c r="BF20">
        <v>29.7</v>
      </c>
      <c r="BG20">
        <v>2.4</v>
      </c>
      <c r="BH20">
        <v>12.4</v>
      </c>
      <c r="BI20">
        <v>0.6</v>
      </c>
      <c r="BJ20">
        <v>5.35</v>
      </c>
      <c r="BK20">
        <v>5.35</v>
      </c>
      <c r="BL20"/>
      <c r="BM20">
        <v>6.82</v>
      </c>
      <c r="BN20">
        <v>0.7</v>
      </c>
      <c r="BO20"/>
      <c r="BP20">
        <v>2.6</v>
      </c>
      <c r="BQ20">
        <v>1.7</v>
      </c>
      <c r="BR20">
        <v>1.7</v>
      </c>
      <c r="BS20">
        <v>1.7</v>
      </c>
      <c r="BT20">
        <v>227</v>
      </c>
      <c r="BU20">
        <v>1.2</v>
      </c>
      <c r="BV20">
        <v>177</v>
      </c>
      <c r="BW20">
        <v>15.85</v>
      </c>
      <c r="BX20"/>
      <c r="BY20">
        <v>189</v>
      </c>
      <c r="BZ20"/>
      <c r="CP20" s="49"/>
    </row>
    <row r="21" spans="2:94" x14ac:dyDescent="0.25">
      <c r="B21" t="s">
        <v>256</v>
      </c>
      <c r="C21" t="s">
        <v>119</v>
      </c>
      <c r="D21" t="s">
        <v>228</v>
      </c>
      <c r="E21" t="s">
        <v>229</v>
      </c>
      <c r="F21" s="62">
        <v>45469</v>
      </c>
      <c r="G21" s="62">
        <v>45499</v>
      </c>
      <c r="H21"/>
      <c r="I21"/>
      <c r="J21"/>
      <c r="K21"/>
      <c r="L21">
        <v>513</v>
      </c>
      <c r="M21"/>
      <c r="N21"/>
      <c r="O21"/>
      <c r="P21"/>
      <c r="Q21">
        <v>87.7</v>
      </c>
      <c r="R21">
        <v>87.7</v>
      </c>
      <c r="S21"/>
      <c r="T21">
        <v>6</v>
      </c>
      <c r="U21">
        <v>3.24</v>
      </c>
      <c r="V21"/>
      <c r="W21">
        <v>32.700000000000003</v>
      </c>
      <c r="X21">
        <v>18.3</v>
      </c>
      <c r="Y21">
        <v>8.02</v>
      </c>
      <c r="Z21"/>
      <c r="AA21"/>
      <c r="AB21">
        <v>27.4</v>
      </c>
      <c r="AC21">
        <v>32.6</v>
      </c>
      <c r="AD21"/>
      <c r="AE21">
        <v>5.16</v>
      </c>
      <c r="AF21"/>
      <c r="AG21">
        <v>6.58</v>
      </c>
      <c r="AH21"/>
      <c r="AI21"/>
      <c r="AJ21">
        <v>76.3</v>
      </c>
      <c r="AK21"/>
      <c r="AL21">
        <v>2.4300000000000002</v>
      </c>
      <c r="AM21"/>
      <c r="AN21"/>
      <c r="AO21"/>
      <c r="AP21"/>
      <c r="AQ21"/>
      <c r="AR21">
        <v>9.2100000000000009</v>
      </c>
      <c r="AS21">
        <v>88.8</v>
      </c>
      <c r="AT21"/>
      <c r="AU21"/>
      <c r="AV21"/>
      <c r="AW21"/>
      <c r="AX21">
        <v>21.4</v>
      </c>
      <c r="AY21">
        <v>21.4</v>
      </c>
      <c r="AZ21">
        <v>46.8</v>
      </c>
      <c r="BA21"/>
      <c r="BB21"/>
      <c r="BC21"/>
      <c r="BD21">
        <v>62.5</v>
      </c>
      <c r="BE21"/>
      <c r="BF21">
        <v>25.6</v>
      </c>
      <c r="BG21">
        <v>2.4</v>
      </c>
      <c r="BH21">
        <v>18.2</v>
      </c>
      <c r="BI21">
        <v>0.7</v>
      </c>
      <c r="BJ21">
        <v>5.47</v>
      </c>
      <c r="BK21">
        <v>5.47</v>
      </c>
      <c r="BL21"/>
      <c r="BM21">
        <v>7.03</v>
      </c>
      <c r="BN21">
        <v>0.73</v>
      </c>
      <c r="BO21"/>
      <c r="BP21">
        <v>2.56</v>
      </c>
      <c r="BQ21">
        <v>1.42</v>
      </c>
      <c r="BR21">
        <v>1.42</v>
      </c>
      <c r="BS21">
        <v>1.42</v>
      </c>
      <c r="BT21">
        <v>209</v>
      </c>
      <c r="BU21">
        <v>0.8</v>
      </c>
      <c r="BV21">
        <v>184.5</v>
      </c>
      <c r="BW21">
        <v>17.100000000000001</v>
      </c>
      <c r="BX21"/>
      <c r="BY21">
        <v>193</v>
      </c>
      <c r="BZ21"/>
      <c r="CP21" s="49"/>
    </row>
    <row r="22" spans="2:94" x14ac:dyDescent="0.25">
      <c r="B22" t="s">
        <v>257</v>
      </c>
      <c r="C22" t="s">
        <v>119</v>
      </c>
      <c r="D22" t="s">
        <v>228</v>
      </c>
      <c r="E22" t="s">
        <v>229</v>
      </c>
      <c r="F22" s="62">
        <v>45469</v>
      </c>
      <c r="G22" s="62">
        <v>45499</v>
      </c>
      <c r="H22"/>
      <c r="I22"/>
      <c r="J22"/>
      <c r="K22"/>
      <c r="L22">
        <v>561</v>
      </c>
      <c r="M22"/>
      <c r="N22"/>
      <c r="O22"/>
      <c r="P22"/>
      <c r="Q22">
        <v>71.8</v>
      </c>
      <c r="R22">
        <v>71.8</v>
      </c>
      <c r="S22"/>
      <c r="T22">
        <v>6</v>
      </c>
      <c r="U22">
        <v>2.67</v>
      </c>
      <c r="V22"/>
      <c r="W22">
        <v>21.8</v>
      </c>
      <c r="X22">
        <v>13.25</v>
      </c>
      <c r="Y22">
        <v>5.48</v>
      </c>
      <c r="Z22"/>
      <c r="AA22"/>
      <c r="AB22">
        <v>25.9</v>
      </c>
      <c r="AC22">
        <v>20.7</v>
      </c>
      <c r="AD22"/>
      <c r="AE22">
        <v>5.34</v>
      </c>
      <c r="AF22"/>
      <c r="AG22">
        <v>4.57</v>
      </c>
      <c r="AH22"/>
      <c r="AI22"/>
      <c r="AJ22">
        <v>51.2</v>
      </c>
      <c r="AK22"/>
      <c r="AL22">
        <v>1.6</v>
      </c>
      <c r="AM22"/>
      <c r="AN22"/>
      <c r="AO22"/>
      <c r="AP22"/>
      <c r="AQ22"/>
      <c r="AR22">
        <v>9.6999999999999993</v>
      </c>
      <c r="AS22">
        <v>63.3</v>
      </c>
      <c r="AT22"/>
      <c r="AU22"/>
      <c r="AV22"/>
      <c r="AW22"/>
      <c r="AX22">
        <v>13.8</v>
      </c>
      <c r="AY22">
        <v>13.8</v>
      </c>
      <c r="AZ22">
        <v>51.4</v>
      </c>
      <c r="BA22"/>
      <c r="BB22"/>
      <c r="BC22"/>
      <c r="BD22">
        <v>61.3</v>
      </c>
      <c r="BE22"/>
      <c r="BF22">
        <v>15.5</v>
      </c>
      <c r="BG22">
        <v>1.7</v>
      </c>
      <c r="BH22">
        <v>18</v>
      </c>
      <c r="BI22">
        <v>0.6</v>
      </c>
      <c r="BJ22">
        <v>3.51</v>
      </c>
      <c r="BK22">
        <v>3.51</v>
      </c>
      <c r="BL22"/>
      <c r="BM22">
        <v>6.91</v>
      </c>
      <c r="BN22">
        <v>0.74</v>
      </c>
      <c r="BO22"/>
      <c r="BP22">
        <v>1.65</v>
      </c>
      <c r="BQ22">
        <v>1.66</v>
      </c>
      <c r="BR22">
        <v>1.66</v>
      </c>
      <c r="BS22">
        <v>1.66</v>
      </c>
      <c r="BT22">
        <v>181</v>
      </c>
      <c r="BU22">
        <v>0.6</v>
      </c>
      <c r="BV22">
        <v>125</v>
      </c>
      <c r="BW22">
        <v>12</v>
      </c>
      <c r="BX22"/>
      <c r="BY22">
        <v>190</v>
      </c>
      <c r="BZ22"/>
      <c r="CP22" s="49"/>
    </row>
    <row r="23" spans="2:94" x14ac:dyDescent="0.25">
      <c r="B23" t="s">
        <v>258</v>
      </c>
      <c r="C23" t="s">
        <v>119</v>
      </c>
      <c r="D23" t="s">
        <v>228</v>
      </c>
      <c r="E23" t="s">
        <v>229</v>
      </c>
      <c r="F23" s="62">
        <v>45469</v>
      </c>
      <c r="G23" s="62">
        <v>45499</v>
      </c>
      <c r="H23"/>
      <c r="I23"/>
      <c r="J23"/>
      <c r="K23"/>
      <c r="L23">
        <v>508</v>
      </c>
      <c r="M23"/>
      <c r="N23"/>
      <c r="O23"/>
      <c r="P23"/>
      <c r="Q23">
        <v>59.7</v>
      </c>
      <c r="R23">
        <v>59.7</v>
      </c>
      <c r="S23"/>
      <c r="T23">
        <v>5</v>
      </c>
      <c r="U23">
        <v>2.5499999999999998</v>
      </c>
      <c r="V23"/>
      <c r="W23">
        <v>14.8</v>
      </c>
      <c r="X23">
        <v>9.27</v>
      </c>
      <c r="Y23">
        <v>3.75</v>
      </c>
      <c r="Z23"/>
      <c r="AA23"/>
      <c r="AB23">
        <v>25.3</v>
      </c>
      <c r="AC23">
        <v>14.9</v>
      </c>
      <c r="AD23"/>
      <c r="AE23">
        <v>4.5999999999999996</v>
      </c>
      <c r="AF23"/>
      <c r="AG23">
        <v>2.99</v>
      </c>
      <c r="AH23"/>
      <c r="AI23"/>
      <c r="AJ23">
        <v>37.4</v>
      </c>
      <c r="AK23"/>
      <c r="AL23">
        <v>1.1399999999999999</v>
      </c>
      <c r="AM23"/>
      <c r="AN23"/>
      <c r="AO23"/>
      <c r="AP23"/>
      <c r="AQ23"/>
      <c r="AR23">
        <v>9.26</v>
      </c>
      <c r="AS23">
        <v>43.6</v>
      </c>
      <c r="AT23"/>
      <c r="AU23"/>
      <c r="AV23"/>
      <c r="AW23"/>
      <c r="AX23">
        <v>10.8</v>
      </c>
      <c r="AY23">
        <v>10.8</v>
      </c>
      <c r="AZ23">
        <v>54.1</v>
      </c>
      <c r="BA23"/>
      <c r="BB23"/>
      <c r="BC23"/>
      <c r="BD23">
        <v>62.5</v>
      </c>
      <c r="BE23"/>
      <c r="BF23">
        <v>11.05</v>
      </c>
      <c r="BG23">
        <v>1.8</v>
      </c>
      <c r="BH23">
        <v>18.399999999999999</v>
      </c>
      <c r="BI23">
        <v>0.6</v>
      </c>
      <c r="BJ23">
        <v>2.38</v>
      </c>
      <c r="BK23">
        <v>2.38</v>
      </c>
      <c r="BL23"/>
      <c r="BM23">
        <v>6.79</v>
      </c>
      <c r="BN23">
        <v>0.73</v>
      </c>
      <c r="BO23"/>
      <c r="BP23">
        <v>1.22</v>
      </c>
      <c r="BQ23">
        <v>1.31</v>
      </c>
      <c r="BR23">
        <v>1.31</v>
      </c>
      <c r="BS23">
        <v>1.31</v>
      </c>
      <c r="BT23">
        <v>182</v>
      </c>
      <c r="BU23">
        <v>0.6</v>
      </c>
      <c r="BV23">
        <v>81.900000000000006</v>
      </c>
      <c r="BW23">
        <v>8.14</v>
      </c>
      <c r="BX23"/>
      <c r="BY23">
        <v>184</v>
      </c>
      <c r="BZ23"/>
      <c r="CP23" s="49"/>
    </row>
    <row r="24" spans="2:94" x14ac:dyDescent="0.25">
      <c r="B24" t="s">
        <v>259</v>
      </c>
      <c r="C24" t="s">
        <v>119</v>
      </c>
      <c r="D24" t="s">
        <v>228</v>
      </c>
      <c r="E24" t="s">
        <v>229</v>
      </c>
      <c r="F24" s="62">
        <v>45469</v>
      </c>
      <c r="G24" s="62">
        <v>45499</v>
      </c>
      <c r="H24"/>
      <c r="I24"/>
      <c r="J24"/>
      <c r="K24"/>
      <c r="L24">
        <v>480</v>
      </c>
      <c r="M24"/>
      <c r="N24"/>
      <c r="O24"/>
      <c r="P24"/>
      <c r="Q24">
        <v>58.3</v>
      </c>
      <c r="R24">
        <v>58.3</v>
      </c>
      <c r="S24"/>
      <c r="T24">
        <v>7</v>
      </c>
      <c r="U24">
        <v>2.95</v>
      </c>
      <c r="V24"/>
      <c r="W24">
        <v>12.75</v>
      </c>
      <c r="X24">
        <v>7.65</v>
      </c>
      <c r="Y24">
        <v>3.31</v>
      </c>
      <c r="Z24"/>
      <c r="AA24"/>
      <c r="AB24">
        <v>25.4</v>
      </c>
      <c r="AC24">
        <v>11.85</v>
      </c>
      <c r="AD24"/>
      <c r="AE24">
        <v>5.0199999999999996</v>
      </c>
      <c r="AF24"/>
      <c r="AG24">
        <v>2.59</v>
      </c>
      <c r="AH24"/>
      <c r="AI24"/>
      <c r="AJ24">
        <v>33.200000000000003</v>
      </c>
      <c r="AK24"/>
      <c r="AL24">
        <v>1.04</v>
      </c>
      <c r="AM24"/>
      <c r="AN24"/>
      <c r="AO24"/>
      <c r="AP24"/>
      <c r="AQ24"/>
      <c r="AR24">
        <v>9.15</v>
      </c>
      <c r="AS24">
        <v>40.299999999999997</v>
      </c>
      <c r="AT24"/>
      <c r="AU24"/>
      <c r="AV24"/>
      <c r="AW24"/>
      <c r="AX24">
        <v>8.77</v>
      </c>
      <c r="AY24">
        <v>8.77</v>
      </c>
      <c r="AZ24">
        <v>71</v>
      </c>
      <c r="BA24"/>
      <c r="BB24"/>
      <c r="BC24"/>
      <c r="BD24">
        <v>63.9</v>
      </c>
      <c r="BE24"/>
      <c r="BF24">
        <v>11.2</v>
      </c>
      <c r="BG24">
        <v>2</v>
      </c>
      <c r="BH24">
        <v>22.9</v>
      </c>
      <c r="BI24">
        <v>0.6</v>
      </c>
      <c r="BJ24">
        <v>2.06</v>
      </c>
      <c r="BK24">
        <v>2.06</v>
      </c>
      <c r="BL24"/>
      <c r="BM24">
        <v>6.9</v>
      </c>
      <c r="BN24">
        <v>0.72</v>
      </c>
      <c r="BO24"/>
      <c r="BP24">
        <v>1.1000000000000001</v>
      </c>
      <c r="BQ24">
        <v>1.46</v>
      </c>
      <c r="BR24">
        <v>1.46</v>
      </c>
      <c r="BS24">
        <v>1.46</v>
      </c>
      <c r="BT24">
        <v>188</v>
      </c>
      <c r="BU24">
        <v>1.1000000000000001</v>
      </c>
      <c r="BV24">
        <v>71.8</v>
      </c>
      <c r="BW24">
        <v>7.19</v>
      </c>
      <c r="BX24"/>
      <c r="BY24">
        <v>181</v>
      </c>
      <c r="BZ24"/>
      <c r="CP24" s="49"/>
    </row>
    <row r="25" spans="2:94" x14ac:dyDescent="0.25">
      <c r="B25" t="s">
        <v>260</v>
      </c>
      <c r="C25" t="s">
        <v>119</v>
      </c>
      <c r="D25" t="s">
        <v>228</v>
      </c>
      <c r="E25" t="s">
        <v>229</v>
      </c>
      <c r="F25" s="62">
        <v>45469</v>
      </c>
      <c r="G25" s="62">
        <v>45499</v>
      </c>
      <c r="H25"/>
      <c r="I25"/>
      <c r="J25"/>
      <c r="K25"/>
      <c r="L25">
        <v>514</v>
      </c>
      <c r="M25"/>
      <c r="N25"/>
      <c r="O25"/>
      <c r="P25"/>
      <c r="Q25">
        <v>55.6</v>
      </c>
      <c r="R25">
        <v>55.6</v>
      </c>
      <c r="S25"/>
      <c r="T25">
        <v>9</v>
      </c>
      <c r="U25">
        <v>3.09</v>
      </c>
      <c r="V25"/>
      <c r="W25">
        <v>11.3</v>
      </c>
      <c r="X25">
        <v>6.91</v>
      </c>
      <c r="Y25">
        <v>2.72</v>
      </c>
      <c r="Z25"/>
      <c r="AA25"/>
      <c r="AB25">
        <v>25.7</v>
      </c>
      <c r="AC25">
        <v>11.3</v>
      </c>
      <c r="AD25"/>
      <c r="AE25">
        <v>4.91</v>
      </c>
      <c r="AF25"/>
      <c r="AG25">
        <v>2.33</v>
      </c>
      <c r="AH25"/>
      <c r="AI25"/>
      <c r="AJ25">
        <v>35.299999999999997</v>
      </c>
      <c r="AK25"/>
      <c r="AL25">
        <v>1.04</v>
      </c>
      <c r="AM25"/>
      <c r="AN25"/>
      <c r="AO25"/>
      <c r="AP25"/>
      <c r="AQ25"/>
      <c r="AR25">
        <v>8.34</v>
      </c>
      <c r="AS25">
        <v>42.1</v>
      </c>
      <c r="AT25"/>
      <c r="AU25"/>
      <c r="AV25"/>
      <c r="AW25"/>
      <c r="AX25">
        <v>9.4700000000000006</v>
      </c>
      <c r="AY25">
        <v>9.4700000000000006</v>
      </c>
      <c r="AZ25">
        <v>72.7</v>
      </c>
      <c r="BA25"/>
      <c r="BB25"/>
      <c r="BC25"/>
      <c r="BD25">
        <v>57.4</v>
      </c>
      <c r="BE25"/>
      <c r="BF25">
        <v>10.15</v>
      </c>
      <c r="BG25">
        <v>1.8</v>
      </c>
      <c r="BH25">
        <v>30</v>
      </c>
      <c r="BI25">
        <v>0.6</v>
      </c>
      <c r="BJ25">
        <v>1.87</v>
      </c>
      <c r="BK25">
        <v>1.87</v>
      </c>
      <c r="BL25"/>
      <c r="BM25">
        <v>5.84</v>
      </c>
      <c r="BN25">
        <v>0.67</v>
      </c>
      <c r="BO25"/>
      <c r="BP25">
        <v>0.94</v>
      </c>
      <c r="BQ25">
        <v>1.5</v>
      </c>
      <c r="BR25">
        <v>1.5</v>
      </c>
      <c r="BS25">
        <v>1.5</v>
      </c>
      <c r="BT25">
        <v>156</v>
      </c>
      <c r="BU25">
        <v>0.5</v>
      </c>
      <c r="BV25">
        <v>71.7</v>
      </c>
      <c r="BW25">
        <v>6.9</v>
      </c>
      <c r="BX25"/>
      <c r="BY25">
        <v>186</v>
      </c>
      <c r="BZ25"/>
      <c r="CP25" s="49"/>
    </row>
    <row r="26" spans="2:94" x14ac:dyDescent="0.25">
      <c r="B26" t="s">
        <v>261</v>
      </c>
      <c r="C26" t="s">
        <v>119</v>
      </c>
      <c r="D26" t="s">
        <v>228</v>
      </c>
      <c r="E26" t="s">
        <v>229</v>
      </c>
      <c r="F26" s="62">
        <v>45469</v>
      </c>
      <c r="G26" s="62">
        <v>45499</v>
      </c>
      <c r="H26"/>
      <c r="I26"/>
      <c r="J26"/>
      <c r="K26"/>
      <c r="L26">
        <v>543</v>
      </c>
      <c r="M26"/>
      <c r="N26"/>
      <c r="O26"/>
      <c r="P26"/>
      <c r="Q26">
        <v>60.6</v>
      </c>
      <c r="R26">
        <v>60.6</v>
      </c>
      <c r="S26"/>
      <c r="T26">
        <v>14</v>
      </c>
      <c r="U26">
        <v>3.61</v>
      </c>
      <c r="V26"/>
      <c r="W26">
        <v>11.45</v>
      </c>
      <c r="X26">
        <v>6.52</v>
      </c>
      <c r="Y26">
        <v>2.86</v>
      </c>
      <c r="Z26"/>
      <c r="AA26"/>
      <c r="AB26">
        <v>24.4</v>
      </c>
      <c r="AC26">
        <v>11.45</v>
      </c>
      <c r="AD26"/>
      <c r="AE26">
        <v>5.29</v>
      </c>
      <c r="AF26"/>
      <c r="AG26">
        <v>2.42</v>
      </c>
      <c r="AH26"/>
      <c r="AI26"/>
      <c r="AJ26">
        <v>38.9</v>
      </c>
      <c r="AK26"/>
      <c r="AL26">
        <v>1.08</v>
      </c>
      <c r="AM26"/>
      <c r="AN26"/>
      <c r="AO26"/>
      <c r="AP26"/>
      <c r="AQ26"/>
      <c r="AR26">
        <v>9.9</v>
      </c>
      <c r="AS26">
        <v>41.9</v>
      </c>
      <c r="AT26"/>
      <c r="AU26"/>
      <c r="AV26"/>
      <c r="AW26"/>
      <c r="AX26">
        <v>9.8800000000000008</v>
      </c>
      <c r="AY26">
        <v>9.8800000000000008</v>
      </c>
      <c r="AZ26">
        <v>80.5</v>
      </c>
      <c r="BA26"/>
      <c r="BB26"/>
      <c r="BC26"/>
      <c r="BD26">
        <v>55.6</v>
      </c>
      <c r="BE26"/>
      <c r="BF26">
        <v>11.25</v>
      </c>
      <c r="BG26">
        <v>1.8</v>
      </c>
      <c r="BH26">
        <v>45.3</v>
      </c>
      <c r="BI26">
        <v>0.7</v>
      </c>
      <c r="BJ26">
        <v>2.0499999999999998</v>
      </c>
      <c r="BK26">
        <v>2.0499999999999998</v>
      </c>
      <c r="BL26"/>
      <c r="BM26">
        <v>7.28</v>
      </c>
      <c r="BN26">
        <v>0.76</v>
      </c>
      <c r="BO26"/>
      <c r="BP26">
        <v>1</v>
      </c>
      <c r="BQ26">
        <v>1.81</v>
      </c>
      <c r="BR26">
        <v>1.81</v>
      </c>
      <c r="BS26">
        <v>1.81</v>
      </c>
      <c r="BT26">
        <v>172</v>
      </c>
      <c r="BU26">
        <v>1.2</v>
      </c>
      <c r="BV26">
        <v>69.2</v>
      </c>
      <c r="BW26">
        <v>6.73</v>
      </c>
      <c r="BX26"/>
      <c r="BY26">
        <v>199</v>
      </c>
      <c r="BZ26"/>
      <c r="CP26" s="49"/>
    </row>
    <row r="27" spans="2:94" x14ac:dyDescent="0.25">
      <c r="B27" t="s">
        <v>262</v>
      </c>
      <c r="C27" t="s">
        <v>119</v>
      </c>
      <c r="D27" t="s">
        <v>228</v>
      </c>
      <c r="E27" t="s">
        <v>229</v>
      </c>
      <c r="F27" s="62">
        <v>45469</v>
      </c>
      <c r="G27" s="62">
        <v>45499</v>
      </c>
      <c r="H27"/>
      <c r="I27"/>
      <c r="J27"/>
      <c r="K27"/>
      <c r="L27">
        <v>404</v>
      </c>
      <c r="M27"/>
      <c r="N27"/>
      <c r="O27"/>
      <c r="P27"/>
      <c r="Q27">
        <v>52.2</v>
      </c>
      <c r="R27">
        <v>52.2</v>
      </c>
      <c r="S27"/>
      <c r="T27">
        <v>6</v>
      </c>
      <c r="U27">
        <v>2.77</v>
      </c>
      <c r="V27"/>
      <c r="W27">
        <v>7.7</v>
      </c>
      <c r="X27">
        <v>4.87</v>
      </c>
      <c r="Y27">
        <v>2.06</v>
      </c>
      <c r="Z27"/>
      <c r="AA27"/>
      <c r="AB27">
        <v>24.9</v>
      </c>
      <c r="AC27">
        <v>6.86</v>
      </c>
      <c r="AD27"/>
      <c r="AE27">
        <v>4.9800000000000004</v>
      </c>
      <c r="AF27"/>
      <c r="AG27">
        <v>1.69</v>
      </c>
      <c r="AH27"/>
      <c r="AI27"/>
      <c r="AJ27">
        <v>23.7</v>
      </c>
      <c r="AK27"/>
      <c r="AL27">
        <v>0.59</v>
      </c>
      <c r="AM27"/>
      <c r="AN27"/>
      <c r="AO27"/>
      <c r="AP27"/>
      <c r="AQ27"/>
      <c r="AR27">
        <v>8.7899999999999991</v>
      </c>
      <c r="AS27">
        <v>25.7</v>
      </c>
      <c r="AT27"/>
      <c r="AU27"/>
      <c r="AV27"/>
      <c r="AW27"/>
      <c r="AX27">
        <v>6.31</v>
      </c>
      <c r="AY27">
        <v>6.31</v>
      </c>
      <c r="AZ27">
        <v>68.5</v>
      </c>
      <c r="BA27"/>
      <c r="BB27"/>
      <c r="BC27"/>
      <c r="BD27">
        <v>57</v>
      </c>
      <c r="BE27"/>
      <c r="BF27">
        <v>6.53</v>
      </c>
      <c r="BG27">
        <v>2.1</v>
      </c>
      <c r="BH27">
        <v>36.5</v>
      </c>
      <c r="BI27">
        <v>0.7</v>
      </c>
      <c r="BJ27">
        <v>1.33</v>
      </c>
      <c r="BK27">
        <v>1.33</v>
      </c>
      <c r="BL27"/>
      <c r="BM27">
        <v>6.49</v>
      </c>
      <c r="BN27">
        <v>0.77</v>
      </c>
      <c r="BO27"/>
      <c r="BP27">
        <v>0.59</v>
      </c>
      <c r="BQ27">
        <v>1.4</v>
      </c>
      <c r="BR27">
        <v>1.4</v>
      </c>
      <c r="BS27">
        <v>1.4</v>
      </c>
      <c r="BT27">
        <v>180</v>
      </c>
      <c r="BU27">
        <v>0.8</v>
      </c>
      <c r="BV27">
        <v>44.3</v>
      </c>
      <c r="BW27">
        <v>4.83</v>
      </c>
      <c r="BX27"/>
      <c r="BY27">
        <v>179</v>
      </c>
      <c r="BZ27"/>
      <c r="CP27" s="49"/>
    </row>
    <row r="28" spans="2:94" x14ac:dyDescent="0.25">
      <c r="B28" t="s">
        <v>263</v>
      </c>
      <c r="C28" t="s">
        <v>119</v>
      </c>
      <c r="D28" t="s">
        <v>228</v>
      </c>
      <c r="E28" t="s">
        <v>229</v>
      </c>
      <c r="F28" s="62">
        <v>45469</v>
      </c>
      <c r="G28" s="62">
        <v>45499</v>
      </c>
      <c r="H28"/>
      <c r="I28"/>
      <c r="J28"/>
      <c r="K28"/>
      <c r="L28">
        <v>387</v>
      </c>
      <c r="M28"/>
      <c r="N28"/>
      <c r="O28"/>
      <c r="P28"/>
      <c r="Q28">
        <v>44.6</v>
      </c>
      <c r="R28">
        <v>44.6</v>
      </c>
      <c r="S28"/>
      <c r="T28">
        <v>5</v>
      </c>
      <c r="U28">
        <v>2.73</v>
      </c>
      <c r="V28"/>
      <c r="W28">
        <v>6.22</v>
      </c>
      <c r="X28">
        <v>4.07</v>
      </c>
      <c r="Y28">
        <v>1.27</v>
      </c>
      <c r="Z28"/>
      <c r="AA28"/>
      <c r="AB28">
        <v>26.7</v>
      </c>
      <c r="AC28">
        <v>5.93</v>
      </c>
      <c r="AD28"/>
      <c r="AE28">
        <v>4.6399999999999997</v>
      </c>
      <c r="AF28"/>
      <c r="AG28">
        <v>1.3</v>
      </c>
      <c r="AH28"/>
      <c r="AI28"/>
      <c r="AJ28">
        <v>20</v>
      </c>
      <c r="AK28"/>
      <c r="AL28">
        <v>0.68</v>
      </c>
      <c r="AM28"/>
      <c r="AN28"/>
      <c r="AO28"/>
      <c r="AP28"/>
      <c r="AQ28"/>
      <c r="AR28">
        <v>9.24</v>
      </c>
      <c r="AS28">
        <v>23</v>
      </c>
      <c r="AT28"/>
      <c r="AU28"/>
      <c r="AV28"/>
      <c r="AW28"/>
      <c r="AX28">
        <v>5.37</v>
      </c>
      <c r="AY28">
        <v>5.37</v>
      </c>
      <c r="AZ28">
        <v>73.3</v>
      </c>
      <c r="BA28"/>
      <c r="BB28"/>
      <c r="BC28"/>
      <c r="BD28">
        <v>51.8</v>
      </c>
      <c r="BE28"/>
      <c r="BF28">
        <v>5.43</v>
      </c>
      <c r="BG28">
        <v>1.6</v>
      </c>
      <c r="BH28">
        <v>38.700000000000003</v>
      </c>
      <c r="BI28">
        <v>0.7</v>
      </c>
      <c r="BJ28">
        <v>1.05</v>
      </c>
      <c r="BK28">
        <v>1.05</v>
      </c>
      <c r="BL28"/>
      <c r="BM28">
        <v>6.57</v>
      </c>
      <c r="BN28">
        <v>0.75</v>
      </c>
      <c r="BO28"/>
      <c r="BP28">
        <v>0.57999999999999996</v>
      </c>
      <c r="BQ28">
        <v>1.38</v>
      </c>
      <c r="BR28">
        <v>1.38</v>
      </c>
      <c r="BS28">
        <v>1.38</v>
      </c>
      <c r="BT28">
        <v>223</v>
      </c>
      <c r="BU28">
        <v>1</v>
      </c>
      <c r="BV28">
        <v>36.4</v>
      </c>
      <c r="BW28">
        <v>3.8</v>
      </c>
      <c r="BX28"/>
      <c r="BY28">
        <v>186</v>
      </c>
      <c r="BZ28"/>
      <c r="CP28" s="49"/>
    </row>
    <row r="29" spans="2:94" x14ac:dyDescent="0.25">
      <c r="B29" t="s">
        <v>264</v>
      </c>
      <c r="C29" t="s">
        <v>119</v>
      </c>
      <c r="D29" t="s">
        <v>228</v>
      </c>
      <c r="E29" t="s">
        <v>229</v>
      </c>
      <c r="F29" s="62">
        <v>45469</v>
      </c>
      <c r="G29" s="62">
        <v>45499</v>
      </c>
      <c r="H29"/>
      <c r="I29"/>
      <c r="J29"/>
      <c r="K29"/>
      <c r="L29">
        <v>382</v>
      </c>
      <c r="M29"/>
      <c r="N29"/>
      <c r="O29"/>
      <c r="P29"/>
      <c r="Q29">
        <v>56.7</v>
      </c>
      <c r="R29">
        <v>56.7</v>
      </c>
      <c r="S29"/>
      <c r="T29">
        <v>8</v>
      </c>
      <c r="U29">
        <v>2.74</v>
      </c>
      <c r="V29"/>
      <c r="W29">
        <v>7.28</v>
      </c>
      <c r="X29">
        <v>4.45</v>
      </c>
      <c r="Y29">
        <v>1.55</v>
      </c>
      <c r="Z29"/>
      <c r="AA29"/>
      <c r="AB29">
        <v>25.3</v>
      </c>
      <c r="AC29">
        <v>6.98</v>
      </c>
      <c r="AD29"/>
      <c r="AE29">
        <v>4.71</v>
      </c>
      <c r="AF29"/>
      <c r="AG29">
        <v>1.6</v>
      </c>
      <c r="AH29"/>
      <c r="AI29"/>
      <c r="AJ29">
        <v>22.2</v>
      </c>
      <c r="AK29"/>
      <c r="AL29">
        <v>0.59</v>
      </c>
      <c r="AM29"/>
      <c r="AN29"/>
      <c r="AO29"/>
      <c r="AP29"/>
      <c r="AQ29"/>
      <c r="AR29">
        <v>8.89</v>
      </c>
      <c r="AS29">
        <v>25.1</v>
      </c>
      <c r="AT29"/>
      <c r="AU29"/>
      <c r="AV29"/>
      <c r="AW29"/>
      <c r="AX29">
        <v>6.1</v>
      </c>
      <c r="AY29">
        <v>6.1</v>
      </c>
      <c r="AZ29">
        <v>70.7</v>
      </c>
      <c r="BA29"/>
      <c r="BB29"/>
      <c r="BC29"/>
      <c r="BD29">
        <v>55.3</v>
      </c>
      <c r="BE29"/>
      <c r="BF29">
        <v>6.63</v>
      </c>
      <c r="BG29">
        <v>2.2000000000000002</v>
      </c>
      <c r="BH29">
        <v>33.200000000000003</v>
      </c>
      <c r="BI29">
        <v>0.6</v>
      </c>
      <c r="BJ29">
        <v>1.04</v>
      </c>
      <c r="BK29">
        <v>1.04</v>
      </c>
      <c r="BL29"/>
      <c r="BM29">
        <v>5.78</v>
      </c>
      <c r="BN29">
        <v>0.73</v>
      </c>
      <c r="BO29"/>
      <c r="BP29">
        <v>0.56999999999999995</v>
      </c>
      <c r="BQ29">
        <v>1.39</v>
      </c>
      <c r="BR29">
        <v>1.39</v>
      </c>
      <c r="BS29">
        <v>1.39</v>
      </c>
      <c r="BT29">
        <v>263</v>
      </c>
      <c r="BU29">
        <v>0.6</v>
      </c>
      <c r="BV29">
        <v>42.8</v>
      </c>
      <c r="BW29">
        <v>4.45</v>
      </c>
      <c r="BX29"/>
      <c r="BY29">
        <v>177</v>
      </c>
      <c r="BZ29"/>
      <c r="CP29" s="49"/>
    </row>
    <row r="30" spans="2:94" x14ac:dyDescent="0.25">
      <c r="B30" t="s">
        <v>265</v>
      </c>
      <c r="C30" t="s">
        <v>119</v>
      </c>
      <c r="D30" t="s">
        <v>228</v>
      </c>
      <c r="E30" t="s">
        <v>229</v>
      </c>
      <c r="F30" s="62">
        <v>45469</v>
      </c>
      <c r="G30" s="62">
        <v>45499</v>
      </c>
      <c r="H30"/>
      <c r="I30"/>
      <c r="J30"/>
      <c r="K30"/>
      <c r="L30">
        <v>160</v>
      </c>
      <c r="M30"/>
      <c r="N30"/>
      <c r="O30"/>
      <c r="P30"/>
      <c r="Q30">
        <v>37.5</v>
      </c>
      <c r="R30">
        <v>37.5</v>
      </c>
      <c r="S30"/>
      <c r="T30">
        <v>9</v>
      </c>
      <c r="U30">
        <v>3.03</v>
      </c>
      <c r="V30"/>
      <c r="W30">
        <v>3.54</v>
      </c>
      <c r="X30">
        <v>2.41</v>
      </c>
      <c r="Y30">
        <v>0.82</v>
      </c>
      <c r="Z30"/>
      <c r="AA30"/>
      <c r="AB30">
        <v>29.2</v>
      </c>
      <c r="AC30">
        <v>3.52</v>
      </c>
      <c r="AD30"/>
      <c r="AE30">
        <v>5.38</v>
      </c>
      <c r="AF30"/>
      <c r="AG30">
        <v>0.75</v>
      </c>
      <c r="AH30"/>
      <c r="AI30"/>
      <c r="AJ30">
        <v>10.8</v>
      </c>
      <c r="AK30"/>
      <c r="AL30">
        <v>0.41</v>
      </c>
      <c r="AM30"/>
      <c r="AN30"/>
      <c r="AO30"/>
      <c r="AP30"/>
      <c r="AQ30"/>
      <c r="AR30">
        <v>10.8</v>
      </c>
      <c r="AS30">
        <v>12.4</v>
      </c>
      <c r="AT30"/>
      <c r="AU30"/>
      <c r="AV30"/>
      <c r="AW30"/>
      <c r="AX30">
        <v>2.99</v>
      </c>
      <c r="AY30">
        <v>2.99</v>
      </c>
      <c r="AZ30">
        <v>39.799999999999997</v>
      </c>
      <c r="BA30"/>
      <c r="BB30"/>
      <c r="BC30"/>
      <c r="BD30">
        <v>63.6</v>
      </c>
      <c r="BE30"/>
      <c r="BF30">
        <v>2.88</v>
      </c>
      <c r="BG30">
        <v>1.8</v>
      </c>
      <c r="BH30">
        <v>11.4</v>
      </c>
      <c r="BI30">
        <v>0.7</v>
      </c>
      <c r="BJ30">
        <v>0.49</v>
      </c>
      <c r="BK30">
        <v>0.49</v>
      </c>
      <c r="BL30"/>
      <c r="BM30">
        <v>7.33</v>
      </c>
      <c r="BN30">
        <v>0.85</v>
      </c>
      <c r="BO30"/>
      <c r="BP30">
        <v>0.33</v>
      </c>
      <c r="BQ30">
        <v>1.65</v>
      </c>
      <c r="BR30">
        <v>1.65</v>
      </c>
      <c r="BS30">
        <v>1.65</v>
      </c>
      <c r="BT30">
        <v>308</v>
      </c>
      <c r="BU30" t="s">
        <v>159</v>
      </c>
      <c r="BV30">
        <v>20.3</v>
      </c>
      <c r="BW30">
        <v>2.35</v>
      </c>
      <c r="BX30"/>
      <c r="BY30">
        <v>205</v>
      </c>
      <c r="BZ30"/>
      <c r="CP30" s="49"/>
    </row>
    <row r="31" spans="2:94" x14ac:dyDescent="0.25">
      <c r="B31" t="s">
        <v>266</v>
      </c>
      <c r="C31" t="s">
        <v>119</v>
      </c>
      <c r="D31" t="s">
        <v>228</v>
      </c>
      <c r="E31" t="s">
        <v>229</v>
      </c>
      <c r="F31" s="62">
        <v>45469</v>
      </c>
      <c r="G31" s="62">
        <v>45499</v>
      </c>
      <c r="H31"/>
      <c r="I31"/>
      <c r="J31"/>
      <c r="K31"/>
      <c r="L31">
        <v>268</v>
      </c>
      <c r="M31"/>
      <c r="N31"/>
      <c r="O31"/>
      <c r="P31"/>
      <c r="Q31">
        <v>74.099999999999994</v>
      </c>
      <c r="R31">
        <v>74.099999999999994</v>
      </c>
      <c r="S31"/>
      <c r="T31">
        <v>7</v>
      </c>
      <c r="U31">
        <v>2.4700000000000002</v>
      </c>
      <c r="V31"/>
      <c r="W31">
        <v>5.15</v>
      </c>
      <c r="X31">
        <v>3.18</v>
      </c>
      <c r="Y31">
        <v>1.54</v>
      </c>
      <c r="Z31"/>
      <c r="AA31"/>
      <c r="AB31">
        <v>29.7</v>
      </c>
      <c r="AC31">
        <v>5.69</v>
      </c>
      <c r="AD31"/>
      <c r="AE31">
        <v>5.36</v>
      </c>
      <c r="AF31"/>
      <c r="AG31">
        <v>1.01</v>
      </c>
      <c r="AH31"/>
      <c r="AI31"/>
      <c r="AJ31">
        <v>17.2</v>
      </c>
      <c r="AK31"/>
      <c r="AL31">
        <v>0.42</v>
      </c>
      <c r="AM31"/>
      <c r="AN31"/>
      <c r="AO31"/>
      <c r="AP31"/>
      <c r="AQ31"/>
      <c r="AR31">
        <v>9.31</v>
      </c>
      <c r="AS31">
        <v>23.9</v>
      </c>
      <c r="AT31"/>
      <c r="AU31"/>
      <c r="AV31"/>
      <c r="AW31"/>
      <c r="AX31">
        <v>5.56</v>
      </c>
      <c r="AY31">
        <v>5.56</v>
      </c>
      <c r="AZ31">
        <v>66.7</v>
      </c>
      <c r="BA31"/>
      <c r="BB31"/>
      <c r="BC31"/>
      <c r="BD31">
        <v>75.099999999999994</v>
      </c>
      <c r="BE31"/>
      <c r="BF31">
        <v>5.54</v>
      </c>
      <c r="BG31">
        <v>2.1</v>
      </c>
      <c r="BH31">
        <v>11.8</v>
      </c>
      <c r="BI31">
        <v>0.6</v>
      </c>
      <c r="BJ31">
        <v>0.84</v>
      </c>
      <c r="BK31">
        <v>0.84</v>
      </c>
      <c r="BL31"/>
      <c r="BM31">
        <v>7.14</v>
      </c>
      <c r="BN31">
        <v>0.77</v>
      </c>
      <c r="BO31"/>
      <c r="BP31">
        <v>0.64</v>
      </c>
      <c r="BQ31">
        <v>1.79</v>
      </c>
      <c r="BR31">
        <v>1.79</v>
      </c>
      <c r="BS31">
        <v>1.79</v>
      </c>
      <c r="BT31">
        <v>334</v>
      </c>
      <c r="BU31">
        <v>0.5</v>
      </c>
      <c r="BV31">
        <v>27.6</v>
      </c>
      <c r="BW31">
        <v>3.72</v>
      </c>
      <c r="BX31"/>
      <c r="BY31">
        <v>191</v>
      </c>
      <c r="BZ31"/>
      <c r="CP31" s="49"/>
    </row>
    <row r="32" spans="2:94" x14ac:dyDescent="0.25">
      <c r="B32" t="s">
        <v>267</v>
      </c>
      <c r="C32" t="s">
        <v>119</v>
      </c>
      <c r="D32" t="s">
        <v>228</v>
      </c>
      <c r="E32" t="s">
        <v>229</v>
      </c>
      <c r="F32" s="62">
        <v>45469</v>
      </c>
      <c r="G32" s="62">
        <v>45499</v>
      </c>
      <c r="H32"/>
      <c r="I32"/>
      <c r="J32"/>
      <c r="K32"/>
      <c r="L32">
        <v>220</v>
      </c>
      <c r="M32"/>
      <c r="N32"/>
      <c r="O32"/>
      <c r="P32"/>
      <c r="Q32">
        <v>53</v>
      </c>
      <c r="R32">
        <v>53</v>
      </c>
      <c r="S32"/>
      <c r="T32">
        <v>7</v>
      </c>
      <c r="U32">
        <v>2.81</v>
      </c>
      <c r="V32"/>
      <c r="W32">
        <v>5.77</v>
      </c>
      <c r="X32">
        <v>3.35</v>
      </c>
      <c r="Y32">
        <v>1.4</v>
      </c>
      <c r="Z32"/>
      <c r="AA32"/>
      <c r="AB32">
        <v>29.8</v>
      </c>
      <c r="AC32">
        <v>5.1100000000000003</v>
      </c>
      <c r="AD32"/>
      <c r="AE32">
        <v>5.36</v>
      </c>
      <c r="AF32"/>
      <c r="AG32">
        <v>0.91</v>
      </c>
      <c r="AH32"/>
      <c r="AI32"/>
      <c r="AJ32">
        <v>16.8</v>
      </c>
      <c r="AK32"/>
      <c r="AL32">
        <v>0.46</v>
      </c>
      <c r="AM32"/>
      <c r="AN32"/>
      <c r="AO32"/>
      <c r="AP32"/>
      <c r="AQ32"/>
      <c r="AR32">
        <v>9.16</v>
      </c>
      <c r="AS32">
        <v>24.6</v>
      </c>
      <c r="AT32"/>
      <c r="AU32"/>
      <c r="AV32"/>
      <c r="AW32"/>
      <c r="AX32">
        <v>5.15</v>
      </c>
      <c r="AY32">
        <v>5.15</v>
      </c>
      <c r="AZ32">
        <v>60.7</v>
      </c>
      <c r="BA32"/>
      <c r="BB32"/>
      <c r="BC32"/>
      <c r="BD32">
        <v>77.2</v>
      </c>
      <c r="BE32"/>
      <c r="BF32">
        <v>5.28</v>
      </c>
      <c r="BG32">
        <v>1.8</v>
      </c>
      <c r="BH32">
        <v>7.2</v>
      </c>
      <c r="BI32">
        <v>0.6</v>
      </c>
      <c r="BJ32">
        <v>0.75</v>
      </c>
      <c r="BK32">
        <v>0.75</v>
      </c>
      <c r="BL32"/>
      <c r="BM32">
        <v>6.9</v>
      </c>
      <c r="BN32">
        <v>0.76</v>
      </c>
      <c r="BO32"/>
      <c r="BP32">
        <v>0.5</v>
      </c>
      <c r="BQ32">
        <v>1.71</v>
      </c>
      <c r="BR32">
        <v>1.71</v>
      </c>
      <c r="BS32">
        <v>1.71</v>
      </c>
      <c r="BT32">
        <v>331</v>
      </c>
      <c r="BU32">
        <v>0.9</v>
      </c>
      <c r="BV32">
        <v>29.7</v>
      </c>
      <c r="BW32">
        <v>3.4</v>
      </c>
      <c r="BX32"/>
      <c r="BY32">
        <v>192</v>
      </c>
      <c r="BZ32"/>
      <c r="CP32" s="49"/>
    </row>
    <row r="33" spans="2:94" x14ac:dyDescent="0.25">
      <c r="B33" t="s">
        <v>268</v>
      </c>
      <c r="C33" t="s">
        <v>119</v>
      </c>
      <c r="D33" t="s">
        <v>228</v>
      </c>
      <c r="E33" t="s">
        <v>229</v>
      </c>
      <c r="F33" s="62">
        <v>45469</v>
      </c>
      <c r="G33" s="62">
        <v>45499</v>
      </c>
      <c r="H33"/>
      <c r="I33"/>
      <c r="J33"/>
      <c r="K33"/>
      <c r="L33">
        <v>322</v>
      </c>
      <c r="M33"/>
      <c r="N33"/>
      <c r="O33"/>
      <c r="P33"/>
      <c r="Q33">
        <v>68.900000000000006</v>
      </c>
      <c r="R33">
        <v>68.900000000000006</v>
      </c>
      <c r="S33"/>
      <c r="T33">
        <v>7</v>
      </c>
      <c r="U33">
        <v>2.35</v>
      </c>
      <c r="V33"/>
      <c r="W33">
        <v>4.71</v>
      </c>
      <c r="X33">
        <v>2.79</v>
      </c>
      <c r="Y33">
        <v>1.2</v>
      </c>
      <c r="Z33"/>
      <c r="AA33"/>
      <c r="AB33">
        <v>28.9</v>
      </c>
      <c r="AC33">
        <v>4.74</v>
      </c>
      <c r="AD33"/>
      <c r="AE33">
        <v>4.9400000000000004</v>
      </c>
      <c r="AF33"/>
      <c r="AG33">
        <v>1.02</v>
      </c>
      <c r="AH33"/>
      <c r="AI33"/>
      <c r="AJ33">
        <v>15.4</v>
      </c>
      <c r="AK33"/>
      <c r="AL33">
        <v>0.49</v>
      </c>
      <c r="AM33"/>
      <c r="AN33"/>
      <c r="AO33"/>
      <c r="AP33"/>
      <c r="AQ33"/>
      <c r="AR33">
        <v>9.15</v>
      </c>
      <c r="AS33">
        <v>21.7</v>
      </c>
      <c r="AT33"/>
      <c r="AU33"/>
      <c r="AV33"/>
      <c r="AW33"/>
      <c r="AX33">
        <v>5.14</v>
      </c>
      <c r="AY33">
        <v>5.14</v>
      </c>
      <c r="AZ33">
        <v>57.7</v>
      </c>
      <c r="BA33"/>
      <c r="BB33"/>
      <c r="BC33"/>
      <c r="BD33">
        <v>73.8</v>
      </c>
      <c r="BE33"/>
      <c r="BF33">
        <v>5.48</v>
      </c>
      <c r="BG33">
        <v>1.7</v>
      </c>
      <c r="BH33">
        <v>9.1999999999999993</v>
      </c>
      <c r="BI33">
        <v>0.6</v>
      </c>
      <c r="BJ33">
        <v>0.71</v>
      </c>
      <c r="BK33">
        <v>0.71</v>
      </c>
      <c r="BL33"/>
      <c r="BM33">
        <v>6.59</v>
      </c>
      <c r="BN33">
        <v>0.74</v>
      </c>
      <c r="BO33"/>
      <c r="BP33">
        <v>0.42</v>
      </c>
      <c r="BQ33">
        <v>1.89</v>
      </c>
      <c r="BR33">
        <v>1.89</v>
      </c>
      <c r="BS33">
        <v>1.89</v>
      </c>
      <c r="BT33">
        <v>360</v>
      </c>
      <c r="BU33">
        <v>0.5</v>
      </c>
      <c r="BV33">
        <v>24.6</v>
      </c>
      <c r="BW33">
        <v>3.03</v>
      </c>
      <c r="BX33"/>
      <c r="BY33">
        <v>190</v>
      </c>
      <c r="BZ33"/>
      <c r="CP33" s="49"/>
    </row>
    <row r="34" spans="2:94" x14ac:dyDescent="0.25">
      <c r="B34" t="s">
        <v>269</v>
      </c>
      <c r="C34" t="s">
        <v>119</v>
      </c>
      <c r="D34" t="s">
        <v>228</v>
      </c>
      <c r="E34" t="s">
        <v>229</v>
      </c>
      <c r="F34" s="62">
        <v>45469</v>
      </c>
      <c r="G34" s="62">
        <v>45499</v>
      </c>
      <c r="H34"/>
      <c r="I34"/>
      <c r="J34"/>
      <c r="K34"/>
      <c r="L34">
        <v>333</v>
      </c>
      <c r="M34"/>
      <c r="N34"/>
      <c r="O34"/>
      <c r="P34"/>
      <c r="Q34">
        <v>68.7</v>
      </c>
      <c r="R34">
        <v>68.7</v>
      </c>
      <c r="S34"/>
      <c r="T34">
        <v>6</v>
      </c>
      <c r="U34">
        <v>2.81</v>
      </c>
      <c r="V34"/>
      <c r="W34">
        <v>5.46</v>
      </c>
      <c r="X34">
        <v>3.42</v>
      </c>
      <c r="Y34">
        <v>1.32</v>
      </c>
      <c r="Z34"/>
      <c r="AA34"/>
      <c r="AB34">
        <v>30</v>
      </c>
      <c r="AC34">
        <v>5.5</v>
      </c>
      <c r="AD34"/>
      <c r="AE34">
        <v>4.9400000000000004</v>
      </c>
      <c r="AF34"/>
      <c r="AG34">
        <v>1.21</v>
      </c>
      <c r="AH34"/>
      <c r="AI34"/>
      <c r="AJ34">
        <v>16.399999999999999</v>
      </c>
      <c r="AK34"/>
      <c r="AL34">
        <v>0.56000000000000005</v>
      </c>
      <c r="AM34"/>
      <c r="AN34"/>
      <c r="AO34"/>
      <c r="AP34"/>
      <c r="AQ34"/>
      <c r="AR34">
        <v>9.59</v>
      </c>
      <c r="AS34">
        <v>25.5</v>
      </c>
      <c r="AT34"/>
      <c r="AU34"/>
      <c r="AV34"/>
      <c r="AW34"/>
      <c r="AX34">
        <v>5.48</v>
      </c>
      <c r="AY34">
        <v>5.48</v>
      </c>
      <c r="AZ34">
        <v>33.299999999999997</v>
      </c>
      <c r="BA34"/>
      <c r="BB34"/>
      <c r="BC34"/>
      <c r="BD34">
        <v>67</v>
      </c>
      <c r="BE34"/>
      <c r="BF34">
        <v>5.0199999999999996</v>
      </c>
      <c r="BG34">
        <v>2.1</v>
      </c>
      <c r="BH34">
        <v>9.3000000000000007</v>
      </c>
      <c r="BI34">
        <v>0.6</v>
      </c>
      <c r="BJ34">
        <v>0.96</v>
      </c>
      <c r="BK34">
        <v>0.96</v>
      </c>
      <c r="BL34"/>
      <c r="BM34">
        <v>6.9</v>
      </c>
      <c r="BN34">
        <v>0.8</v>
      </c>
      <c r="BO34"/>
      <c r="BP34">
        <v>0.51</v>
      </c>
      <c r="BQ34">
        <v>1.68</v>
      </c>
      <c r="BR34">
        <v>1.68</v>
      </c>
      <c r="BS34">
        <v>1.68</v>
      </c>
      <c r="BT34">
        <v>354</v>
      </c>
      <c r="BU34">
        <v>0.5</v>
      </c>
      <c r="BV34">
        <v>28.5</v>
      </c>
      <c r="BW34">
        <v>3.39</v>
      </c>
      <c r="BX34"/>
      <c r="BY34">
        <v>193</v>
      </c>
      <c r="BZ34"/>
      <c r="CP34" s="49"/>
    </row>
    <row r="35" spans="2:94" x14ac:dyDescent="0.25">
      <c r="B35" t="s">
        <v>270</v>
      </c>
      <c r="C35" t="s">
        <v>119</v>
      </c>
      <c r="D35" t="s">
        <v>228</v>
      </c>
      <c r="E35" t="s">
        <v>229</v>
      </c>
      <c r="F35" s="62">
        <v>45469</v>
      </c>
      <c r="G35" s="62">
        <v>45499</v>
      </c>
      <c r="H35"/>
      <c r="I35"/>
      <c r="J35"/>
      <c r="K35"/>
      <c r="L35">
        <v>364</v>
      </c>
      <c r="M35"/>
      <c r="N35"/>
      <c r="O35"/>
      <c r="P35"/>
      <c r="Q35">
        <v>70.099999999999994</v>
      </c>
      <c r="R35">
        <v>70.099999999999994</v>
      </c>
      <c r="S35"/>
      <c r="T35">
        <v>6</v>
      </c>
      <c r="U35">
        <v>3.32</v>
      </c>
      <c r="V35"/>
      <c r="W35">
        <v>5.66</v>
      </c>
      <c r="X35">
        <v>3.9</v>
      </c>
      <c r="Y35">
        <v>1.59</v>
      </c>
      <c r="Z35"/>
      <c r="AA35"/>
      <c r="AB35">
        <v>29.1</v>
      </c>
      <c r="AC35">
        <v>5.1100000000000003</v>
      </c>
      <c r="AD35"/>
      <c r="AE35">
        <v>4.74</v>
      </c>
      <c r="AF35"/>
      <c r="AG35">
        <v>1.17</v>
      </c>
      <c r="AH35"/>
      <c r="AI35"/>
      <c r="AJ35">
        <v>17.8</v>
      </c>
      <c r="AK35"/>
      <c r="AL35">
        <v>0.56000000000000005</v>
      </c>
      <c r="AM35"/>
      <c r="AN35"/>
      <c r="AO35"/>
      <c r="AP35"/>
      <c r="AQ35"/>
      <c r="AR35">
        <v>9.06</v>
      </c>
      <c r="AS35">
        <v>22.5</v>
      </c>
      <c r="AT35"/>
      <c r="AU35"/>
      <c r="AV35"/>
      <c r="AW35"/>
      <c r="AX35">
        <v>5.43</v>
      </c>
      <c r="AY35">
        <v>5.43</v>
      </c>
      <c r="AZ35">
        <v>41.7</v>
      </c>
      <c r="BA35"/>
      <c r="BB35"/>
      <c r="BC35"/>
      <c r="BD35">
        <v>60.7</v>
      </c>
      <c r="BE35"/>
      <c r="BF35">
        <v>4.99</v>
      </c>
      <c r="BG35">
        <v>2.2000000000000002</v>
      </c>
      <c r="BH35">
        <v>8.1999999999999993</v>
      </c>
      <c r="BI35">
        <v>0.6</v>
      </c>
      <c r="BJ35">
        <v>0.93</v>
      </c>
      <c r="BK35">
        <v>0.93</v>
      </c>
      <c r="BL35"/>
      <c r="BM35">
        <v>6.67</v>
      </c>
      <c r="BN35">
        <v>0.75</v>
      </c>
      <c r="BO35"/>
      <c r="BP35">
        <v>0.5</v>
      </c>
      <c r="BQ35">
        <v>1.36</v>
      </c>
      <c r="BR35">
        <v>1.36</v>
      </c>
      <c r="BS35">
        <v>1.36</v>
      </c>
      <c r="BT35">
        <v>305</v>
      </c>
      <c r="BU35">
        <v>0.5</v>
      </c>
      <c r="BV35">
        <v>30.3</v>
      </c>
      <c r="BW35">
        <v>3.88</v>
      </c>
      <c r="BX35"/>
      <c r="BY35">
        <v>190</v>
      </c>
      <c r="BZ35"/>
      <c r="CP35" s="49"/>
    </row>
    <row r="36" spans="2:94" x14ac:dyDescent="0.25">
      <c r="B36" t="s">
        <v>271</v>
      </c>
      <c r="C36" t="s">
        <v>119</v>
      </c>
      <c r="D36" t="s">
        <v>228</v>
      </c>
      <c r="E36" t="s">
        <v>229</v>
      </c>
      <c r="F36" s="62">
        <v>45469</v>
      </c>
      <c r="G36" s="62">
        <v>45499</v>
      </c>
      <c r="H36"/>
      <c r="I36"/>
      <c r="J36"/>
      <c r="K36"/>
      <c r="L36">
        <v>282</v>
      </c>
      <c r="M36"/>
      <c r="N36"/>
      <c r="O36"/>
      <c r="P36"/>
      <c r="Q36">
        <v>61.7</v>
      </c>
      <c r="R36">
        <v>61.7</v>
      </c>
      <c r="S36"/>
      <c r="T36">
        <v>5</v>
      </c>
      <c r="U36">
        <v>5.28</v>
      </c>
      <c r="V36"/>
      <c r="W36">
        <v>6.83</v>
      </c>
      <c r="X36">
        <v>4.71</v>
      </c>
      <c r="Y36">
        <v>1.65</v>
      </c>
      <c r="Z36"/>
      <c r="AA36"/>
      <c r="AB36">
        <v>29.2</v>
      </c>
      <c r="AC36">
        <v>6.63</v>
      </c>
      <c r="AD36"/>
      <c r="AE36">
        <v>5.26</v>
      </c>
      <c r="AF36"/>
      <c r="AG36">
        <v>1.43</v>
      </c>
      <c r="AH36"/>
      <c r="AI36"/>
      <c r="AJ36">
        <v>22</v>
      </c>
      <c r="AK36"/>
      <c r="AL36">
        <v>0.55000000000000004</v>
      </c>
      <c r="AM36"/>
      <c r="AN36"/>
      <c r="AO36"/>
      <c r="AP36"/>
      <c r="AQ36"/>
      <c r="AR36">
        <v>9.48</v>
      </c>
      <c r="AS36">
        <v>26.9</v>
      </c>
      <c r="AT36"/>
      <c r="AU36"/>
      <c r="AV36"/>
      <c r="AW36"/>
      <c r="AX36">
        <v>6.12</v>
      </c>
      <c r="AY36">
        <v>6.12</v>
      </c>
      <c r="AZ36">
        <v>40.1</v>
      </c>
      <c r="BA36"/>
      <c r="BB36"/>
      <c r="BC36"/>
      <c r="BD36">
        <v>62.8</v>
      </c>
      <c r="BE36"/>
      <c r="BF36">
        <v>6.3</v>
      </c>
      <c r="BG36">
        <v>2.8</v>
      </c>
      <c r="BH36">
        <v>9</v>
      </c>
      <c r="BI36">
        <v>0.6</v>
      </c>
      <c r="BJ36">
        <v>0.98</v>
      </c>
      <c r="BK36">
        <v>0.98</v>
      </c>
      <c r="BL36"/>
      <c r="BM36">
        <v>6.84</v>
      </c>
      <c r="BN36">
        <v>0.76</v>
      </c>
      <c r="BO36"/>
      <c r="BP36">
        <v>0.61</v>
      </c>
      <c r="BQ36">
        <v>1.39</v>
      </c>
      <c r="BR36">
        <v>1.39</v>
      </c>
      <c r="BS36">
        <v>1.39</v>
      </c>
      <c r="BT36">
        <v>253</v>
      </c>
      <c r="BU36">
        <v>0.7</v>
      </c>
      <c r="BV36">
        <v>42.1</v>
      </c>
      <c r="BW36">
        <v>4.7699999999999996</v>
      </c>
      <c r="BX36"/>
      <c r="BY36">
        <v>193</v>
      </c>
      <c r="BZ36"/>
      <c r="CP36" s="49"/>
    </row>
    <row r="37" spans="2:94" x14ac:dyDescent="0.25">
      <c r="B37" t="s">
        <v>272</v>
      </c>
      <c r="C37" t="s">
        <v>119</v>
      </c>
      <c r="D37" t="s">
        <v>228</v>
      </c>
      <c r="E37" t="s">
        <v>229</v>
      </c>
      <c r="F37" s="62">
        <v>45469</v>
      </c>
      <c r="G37" s="62">
        <v>45499</v>
      </c>
      <c r="H37"/>
      <c r="I37"/>
      <c r="J37"/>
      <c r="K37"/>
      <c r="L37">
        <v>272</v>
      </c>
      <c r="M37"/>
      <c r="N37"/>
      <c r="O37"/>
      <c r="P37"/>
      <c r="Q37">
        <v>58</v>
      </c>
      <c r="R37">
        <v>58</v>
      </c>
      <c r="S37"/>
      <c r="T37">
        <v>5</v>
      </c>
      <c r="U37">
        <v>4.28</v>
      </c>
      <c r="V37"/>
      <c r="W37">
        <v>7.87</v>
      </c>
      <c r="X37">
        <v>5.49</v>
      </c>
      <c r="Y37">
        <v>2.08</v>
      </c>
      <c r="Z37"/>
      <c r="AA37"/>
      <c r="AB37">
        <v>28.1</v>
      </c>
      <c r="AC37">
        <v>7.32</v>
      </c>
      <c r="AD37"/>
      <c r="AE37">
        <v>5.26</v>
      </c>
      <c r="AF37"/>
      <c r="AG37">
        <v>1.61</v>
      </c>
      <c r="AH37"/>
      <c r="AI37"/>
      <c r="AJ37">
        <v>24.6</v>
      </c>
      <c r="AK37"/>
      <c r="AL37">
        <v>0.65</v>
      </c>
      <c r="AM37"/>
      <c r="AN37"/>
      <c r="AO37"/>
      <c r="AP37"/>
      <c r="AQ37"/>
      <c r="AR37">
        <v>8.9600000000000009</v>
      </c>
      <c r="AS37">
        <v>31.2</v>
      </c>
      <c r="AT37"/>
      <c r="AU37"/>
      <c r="AV37"/>
      <c r="AW37"/>
      <c r="AX37">
        <v>6.72</v>
      </c>
      <c r="AY37">
        <v>6.72</v>
      </c>
      <c r="AZ37">
        <v>39.299999999999997</v>
      </c>
      <c r="BA37"/>
      <c r="BB37"/>
      <c r="BC37"/>
      <c r="BD37">
        <v>64.8</v>
      </c>
      <c r="BE37"/>
      <c r="BF37">
        <v>6.76</v>
      </c>
      <c r="BG37">
        <v>2</v>
      </c>
      <c r="BH37">
        <v>7.6</v>
      </c>
      <c r="BI37">
        <v>0.6</v>
      </c>
      <c r="BJ37">
        <v>1.2</v>
      </c>
      <c r="BK37">
        <v>1.2</v>
      </c>
      <c r="BL37"/>
      <c r="BM37">
        <v>6.78</v>
      </c>
      <c r="BN37">
        <v>0.75</v>
      </c>
      <c r="BO37"/>
      <c r="BP37">
        <v>0.65</v>
      </c>
      <c r="BQ37">
        <v>1.47</v>
      </c>
      <c r="BR37">
        <v>1.47</v>
      </c>
      <c r="BS37">
        <v>1.47</v>
      </c>
      <c r="BT37">
        <v>249</v>
      </c>
      <c r="BU37">
        <v>0.5</v>
      </c>
      <c r="BV37">
        <v>42.6</v>
      </c>
      <c r="BW37">
        <v>4.5</v>
      </c>
      <c r="BX37"/>
      <c r="BY37">
        <v>181</v>
      </c>
      <c r="BZ37"/>
      <c r="CP37" s="49"/>
    </row>
    <row r="38" spans="2:94" x14ac:dyDescent="0.25">
      <c r="B38" t="s">
        <v>273</v>
      </c>
      <c r="C38" t="s">
        <v>119</v>
      </c>
      <c r="D38" t="s">
        <v>228</v>
      </c>
      <c r="E38" t="s">
        <v>229</v>
      </c>
      <c r="F38" s="62">
        <v>45469</v>
      </c>
      <c r="G38" s="62">
        <v>45499</v>
      </c>
      <c r="H38"/>
      <c r="I38"/>
      <c r="J38"/>
      <c r="K38"/>
      <c r="L38">
        <v>271</v>
      </c>
      <c r="M38"/>
      <c r="N38"/>
      <c r="O38"/>
      <c r="P38"/>
      <c r="Q38">
        <v>58.6</v>
      </c>
      <c r="R38">
        <v>58.6</v>
      </c>
      <c r="S38"/>
      <c r="T38">
        <v>5</v>
      </c>
      <c r="U38">
        <v>3.03</v>
      </c>
      <c r="V38"/>
      <c r="W38">
        <v>9.7100000000000009</v>
      </c>
      <c r="X38">
        <v>5.62</v>
      </c>
      <c r="Y38">
        <v>2.54</v>
      </c>
      <c r="Z38"/>
      <c r="AA38"/>
      <c r="AB38">
        <v>28.2</v>
      </c>
      <c r="AC38">
        <v>9.5299999999999994</v>
      </c>
      <c r="AD38"/>
      <c r="AE38">
        <v>5.14</v>
      </c>
      <c r="AF38"/>
      <c r="AG38">
        <v>2.02</v>
      </c>
      <c r="AH38"/>
      <c r="AI38"/>
      <c r="AJ38">
        <v>32.1</v>
      </c>
      <c r="AK38"/>
      <c r="AL38">
        <v>0.73</v>
      </c>
      <c r="AM38"/>
      <c r="AN38"/>
      <c r="AO38"/>
      <c r="AP38"/>
      <c r="AQ38"/>
      <c r="AR38">
        <v>8.99</v>
      </c>
      <c r="AS38">
        <v>35.299999999999997</v>
      </c>
      <c r="AT38"/>
      <c r="AU38"/>
      <c r="AV38"/>
      <c r="AW38"/>
      <c r="AX38">
        <v>8.59</v>
      </c>
      <c r="AY38">
        <v>8.59</v>
      </c>
      <c r="AZ38">
        <v>35.4</v>
      </c>
      <c r="BA38"/>
      <c r="BB38"/>
      <c r="BC38"/>
      <c r="BD38">
        <v>60.5</v>
      </c>
      <c r="BE38"/>
      <c r="BF38">
        <v>8.01</v>
      </c>
      <c r="BG38">
        <v>2.1</v>
      </c>
      <c r="BH38">
        <v>9.9</v>
      </c>
      <c r="BI38">
        <v>0.6</v>
      </c>
      <c r="BJ38">
        <v>1.45</v>
      </c>
      <c r="BK38">
        <v>1.45</v>
      </c>
      <c r="BL38"/>
      <c r="BM38">
        <v>6.34</v>
      </c>
      <c r="BN38">
        <v>0.7</v>
      </c>
      <c r="BO38"/>
      <c r="BP38">
        <v>0.67</v>
      </c>
      <c r="BQ38">
        <v>1.45</v>
      </c>
      <c r="BR38">
        <v>1.45</v>
      </c>
      <c r="BS38">
        <v>1.45</v>
      </c>
      <c r="BT38">
        <v>222</v>
      </c>
      <c r="BU38">
        <v>0.5</v>
      </c>
      <c r="BV38">
        <v>56.1</v>
      </c>
      <c r="BW38">
        <v>5.17</v>
      </c>
      <c r="BX38"/>
      <c r="BY38">
        <v>180</v>
      </c>
      <c r="BZ38"/>
      <c r="CP38" s="49"/>
    </row>
    <row r="39" spans="2:94" x14ac:dyDescent="0.25">
      <c r="B39" t="s">
        <v>274</v>
      </c>
      <c r="C39" t="s">
        <v>119</v>
      </c>
      <c r="D39" t="s">
        <v>228</v>
      </c>
      <c r="E39" t="s">
        <v>229</v>
      </c>
      <c r="F39" s="62">
        <v>45469</v>
      </c>
      <c r="G39" s="62">
        <v>45499</v>
      </c>
      <c r="H39"/>
      <c r="I39"/>
      <c r="J39"/>
      <c r="K39"/>
      <c r="L39">
        <v>290</v>
      </c>
      <c r="M39"/>
      <c r="N39"/>
      <c r="O39"/>
      <c r="P39"/>
      <c r="Q39">
        <v>51.9</v>
      </c>
      <c r="R39">
        <v>51.9</v>
      </c>
      <c r="S39"/>
      <c r="T39">
        <v>5</v>
      </c>
      <c r="U39">
        <v>3.02</v>
      </c>
      <c r="V39"/>
      <c r="W39">
        <v>8.52</v>
      </c>
      <c r="X39">
        <v>5.48</v>
      </c>
      <c r="Y39">
        <v>2.37</v>
      </c>
      <c r="Z39"/>
      <c r="AA39"/>
      <c r="AB39">
        <v>28.9</v>
      </c>
      <c r="AC39">
        <v>7.64</v>
      </c>
      <c r="AD39"/>
      <c r="AE39">
        <v>5.0999999999999996</v>
      </c>
      <c r="AF39"/>
      <c r="AG39">
        <v>1.95</v>
      </c>
      <c r="AH39"/>
      <c r="AI39"/>
      <c r="AJ39">
        <v>27.7</v>
      </c>
      <c r="AK39"/>
      <c r="AL39">
        <v>0.66</v>
      </c>
      <c r="AM39"/>
      <c r="AN39"/>
      <c r="AO39"/>
      <c r="AP39"/>
      <c r="AQ39"/>
      <c r="AR39">
        <v>8.43</v>
      </c>
      <c r="AS39">
        <v>29.8</v>
      </c>
      <c r="AT39"/>
      <c r="AU39"/>
      <c r="AV39"/>
      <c r="AW39"/>
      <c r="AX39">
        <v>8.2799999999999994</v>
      </c>
      <c r="AY39">
        <v>8.2799999999999994</v>
      </c>
      <c r="AZ39">
        <v>33.200000000000003</v>
      </c>
      <c r="BA39"/>
      <c r="BB39"/>
      <c r="BC39"/>
      <c r="BD39">
        <v>60</v>
      </c>
      <c r="BE39"/>
      <c r="BF39">
        <v>7.57</v>
      </c>
      <c r="BG39">
        <v>1.3</v>
      </c>
      <c r="BH39">
        <v>10.4</v>
      </c>
      <c r="BI39">
        <v>0.6</v>
      </c>
      <c r="BJ39">
        <v>1.1499999999999999</v>
      </c>
      <c r="BK39">
        <v>1.1499999999999999</v>
      </c>
      <c r="BL39"/>
      <c r="BM39">
        <v>6.21</v>
      </c>
      <c r="BN39">
        <v>0.7</v>
      </c>
      <c r="BO39"/>
      <c r="BP39">
        <v>0.65</v>
      </c>
      <c r="BQ39">
        <v>1.43</v>
      </c>
      <c r="BR39">
        <v>1.43</v>
      </c>
      <c r="BS39">
        <v>1.43</v>
      </c>
      <c r="BT39">
        <v>232</v>
      </c>
      <c r="BU39">
        <v>2.2999999999999998</v>
      </c>
      <c r="BV39">
        <v>50.5</v>
      </c>
      <c r="BW39">
        <v>4.8099999999999996</v>
      </c>
      <c r="BX39"/>
      <c r="BY39">
        <v>174</v>
      </c>
      <c r="BZ39"/>
      <c r="CP39" s="49"/>
    </row>
    <row r="40" spans="2:94" x14ac:dyDescent="0.25">
      <c r="B40" t="s">
        <v>275</v>
      </c>
      <c r="C40" t="s">
        <v>119</v>
      </c>
      <c r="D40" t="s">
        <v>228</v>
      </c>
      <c r="E40" t="s">
        <v>229</v>
      </c>
      <c r="F40" s="62">
        <v>45469</v>
      </c>
      <c r="G40" s="62">
        <v>45499</v>
      </c>
      <c r="H40"/>
      <c r="I40"/>
      <c r="J40"/>
      <c r="K40"/>
      <c r="L40">
        <v>389</v>
      </c>
      <c r="M40"/>
      <c r="N40"/>
      <c r="O40"/>
      <c r="P40"/>
      <c r="Q40">
        <v>46.2</v>
      </c>
      <c r="R40">
        <v>46.2</v>
      </c>
      <c r="S40"/>
      <c r="T40">
        <v>7</v>
      </c>
      <c r="U40">
        <v>3.05</v>
      </c>
      <c r="V40"/>
      <c r="W40">
        <v>8.2899999999999991</v>
      </c>
      <c r="X40">
        <v>5.24</v>
      </c>
      <c r="Y40">
        <v>1.99</v>
      </c>
      <c r="Z40"/>
      <c r="AA40"/>
      <c r="AB40">
        <v>28.5</v>
      </c>
      <c r="AC40">
        <v>7.83</v>
      </c>
      <c r="AD40"/>
      <c r="AE40">
        <v>5.0599999999999996</v>
      </c>
      <c r="AF40"/>
      <c r="AG40">
        <v>1.83</v>
      </c>
      <c r="AH40"/>
      <c r="AI40"/>
      <c r="AJ40">
        <v>27</v>
      </c>
      <c r="AK40"/>
      <c r="AL40">
        <v>0.72</v>
      </c>
      <c r="AM40"/>
      <c r="AN40"/>
      <c r="AO40"/>
      <c r="AP40"/>
      <c r="AQ40"/>
      <c r="AR40">
        <v>8.69</v>
      </c>
      <c r="AS40">
        <v>32</v>
      </c>
      <c r="AT40"/>
      <c r="AU40"/>
      <c r="AV40"/>
      <c r="AW40"/>
      <c r="AX40">
        <v>7.58</v>
      </c>
      <c r="AY40">
        <v>7.58</v>
      </c>
      <c r="AZ40">
        <v>44.5</v>
      </c>
      <c r="BA40"/>
      <c r="BB40"/>
      <c r="BC40"/>
      <c r="BD40">
        <v>55.6</v>
      </c>
      <c r="BE40"/>
      <c r="BF40">
        <v>7.33</v>
      </c>
      <c r="BG40">
        <v>1.8</v>
      </c>
      <c r="BH40">
        <v>12.3</v>
      </c>
      <c r="BI40">
        <v>0.6</v>
      </c>
      <c r="BJ40">
        <v>1.22</v>
      </c>
      <c r="BK40">
        <v>1.22</v>
      </c>
      <c r="BL40"/>
      <c r="BM40">
        <v>6.16</v>
      </c>
      <c r="BN40">
        <v>0.69</v>
      </c>
      <c r="BO40"/>
      <c r="BP40">
        <v>0.63</v>
      </c>
      <c r="BQ40">
        <v>1.69</v>
      </c>
      <c r="BR40">
        <v>1.69</v>
      </c>
      <c r="BS40">
        <v>1.69</v>
      </c>
      <c r="BT40">
        <v>277</v>
      </c>
      <c r="BU40">
        <v>0.5</v>
      </c>
      <c r="BV40">
        <v>49.4</v>
      </c>
      <c r="BW40">
        <v>4.7300000000000004</v>
      </c>
      <c r="BX40"/>
      <c r="BY40">
        <v>180</v>
      </c>
      <c r="BZ40"/>
      <c r="CP40" s="49"/>
    </row>
    <row r="41" spans="2:94" x14ac:dyDescent="0.25">
      <c r="B41" t="s">
        <v>276</v>
      </c>
      <c r="C41" t="s">
        <v>119</v>
      </c>
      <c r="D41" t="s">
        <v>228</v>
      </c>
      <c r="E41" t="s">
        <v>229</v>
      </c>
      <c r="F41" s="62">
        <v>45469</v>
      </c>
      <c r="G41" s="62">
        <v>45499</v>
      </c>
      <c r="H41"/>
      <c r="I41"/>
      <c r="J41"/>
      <c r="K41"/>
      <c r="L41">
        <v>392</v>
      </c>
      <c r="M41"/>
      <c r="N41"/>
      <c r="O41"/>
      <c r="P41"/>
      <c r="Q41">
        <v>51.6</v>
      </c>
      <c r="R41">
        <v>51.6</v>
      </c>
      <c r="S41"/>
      <c r="T41">
        <v>6</v>
      </c>
      <c r="U41">
        <v>2.76</v>
      </c>
      <c r="V41"/>
      <c r="W41">
        <v>8.5299999999999994</v>
      </c>
      <c r="X41">
        <v>4.6399999999999997</v>
      </c>
      <c r="Y41">
        <v>2</v>
      </c>
      <c r="Z41"/>
      <c r="AA41"/>
      <c r="AB41">
        <v>26.2</v>
      </c>
      <c r="AC41">
        <v>7.95</v>
      </c>
      <c r="AD41"/>
      <c r="AE41">
        <v>4.4000000000000004</v>
      </c>
      <c r="AF41"/>
      <c r="AG41">
        <v>1.79</v>
      </c>
      <c r="AH41"/>
      <c r="AI41"/>
      <c r="AJ41">
        <v>27.7</v>
      </c>
      <c r="AK41"/>
      <c r="AL41">
        <v>0.77</v>
      </c>
      <c r="AM41"/>
      <c r="AN41"/>
      <c r="AO41"/>
      <c r="AP41"/>
      <c r="AQ41"/>
      <c r="AR41">
        <v>8.91</v>
      </c>
      <c r="AS41">
        <v>30.8</v>
      </c>
      <c r="AT41"/>
      <c r="AU41"/>
      <c r="AV41"/>
      <c r="AW41"/>
      <c r="AX41">
        <v>7.29</v>
      </c>
      <c r="AY41">
        <v>7.29</v>
      </c>
      <c r="AZ41">
        <v>41.6</v>
      </c>
      <c r="BA41"/>
      <c r="BB41"/>
      <c r="BC41"/>
      <c r="BD41">
        <v>63.7</v>
      </c>
      <c r="BE41"/>
      <c r="BF41">
        <v>7.59</v>
      </c>
      <c r="BG41">
        <v>1.9</v>
      </c>
      <c r="BH41">
        <v>13.8</v>
      </c>
      <c r="BI41">
        <v>0.6</v>
      </c>
      <c r="BJ41">
        <v>1.19</v>
      </c>
      <c r="BK41">
        <v>1.19</v>
      </c>
      <c r="BL41"/>
      <c r="BM41">
        <v>6.23</v>
      </c>
      <c r="BN41">
        <v>0.7</v>
      </c>
      <c r="BO41"/>
      <c r="BP41">
        <v>0.65</v>
      </c>
      <c r="BQ41">
        <v>1.68</v>
      </c>
      <c r="BR41">
        <v>1.68</v>
      </c>
      <c r="BS41">
        <v>1.68</v>
      </c>
      <c r="BT41">
        <v>274</v>
      </c>
      <c r="BU41" t="s">
        <v>159</v>
      </c>
      <c r="BV41">
        <v>47.3</v>
      </c>
      <c r="BW41">
        <v>4.59</v>
      </c>
      <c r="BX41"/>
      <c r="BY41">
        <v>176</v>
      </c>
      <c r="BZ41"/>
      <c r="CP41" s="49"/>
    </row>
    <row r="42" spans="2:94" x14ac:dyDescent="0.25">
      <c r="B42" t="s">
        <v>277</v>
      </c>
      <c r="C42" t="s">
        <v>119</v>
      </c>
      <c r="D42" t="s">
        <v>228</v>
      </c>
      <c r="E42" t="s">
        <v>229</v>
      </c>
      <c r="F42" s="62">
        <v>45469</v>
      </c>
      <c r="G42" s="62">
        <v>45499</v>
      </c>
      <c r="H42"/>
      <c r="I42"/>
      <c r="J42"/>
      <c r="K42"/>
      <c r="L42">
        <v>480</v>
      </c>
      <c r="M42"/>
      <c r="N42"/>
      <c r="O42"/>
      <c r="P42"/>
      <c r="Q42">
        <v>33.6</v>
      </c>
      <c r="R42">
        <v>33.6</v>
      </c>
      <c r="S42"/>
      <c r="T42">
        <v>8</v>
      </c>
      <c r="U42">
        <v>2.78</v>
      </c>
      <c r="V42"/>
      <c r="W42">
        <v>6.14</v>
      </c>
      <c r="X42">
        <v>3.4</v>
      </c>
      <c r="Y42">
        <v>1.53</v>
      </c>
      <c r="Z42"/>
      <c r="AA42"/>
      <c r="AB42">
        <v>28.2</v>
      </c>
      <c r="AC42">
        <v>5.58</v>
      </c>
      <c r="AD42"/>
      <c r="AE42">
        <v>4.26</v>
      </c>
      <c r="AF42"/>
      <c r="AG42">
        <v>1.18</v>
      </c>
      <c r="AH42"/>
      <c r="AI42"/>
      <c r="AJ42">
        <v>17.399999999999999</v>
      </c>
      <c r="AK42"/>
      <c r="AL42">
        <v>0.53</v>
      </c>
      <c r="AM42"/>
      <c r="AN42"/>
      <c r="AO42"/>
      <c r="AP42"/>
      <c r="AQ42"/>
      <c r="AR42">
        <v>8.5500000000000007</v>
      </c>
      <c r="AS42">
        <v>20.5</v>
      </c>
      <c r="AT42"/>
      <c r="AU42"/>
      <c r="AV42"/>
      <c r="AW42"/>
      <c r="AX42">
        <v>4.9800000000000004</v>
      </c>
      <c r="AY42">
        <v>4.9800000000000004</v>
      </c>
      <c r="AZ42">
        <v>69.3</v>
      </c>
      <c r="BA42"/>
      <c r="BB42"/>
      <c r="BC42"/>
      <c r="BD42">
        <v>52.9</v>
      </c>
      <c r="BE42"/>
      <c r="BF42">
        <v>4.87</v>
      </c>
      <c r="BG42">
        <v>2.1</v>
      </c>
      <c r="BH42">
        <v>13.6</v>
      </c>
      <c r="BI42">
        <v>0.6</v>
      </c>
      <c r="BJ42">
        <v>0.77</v>
      </c>
      <c r="BK42">
        <v>0.77</v>
      </c>
      <c r="BL42"/>
      <c r="BM42">
        <v>6.37</v>
      </c>
      <c r="BN42">
        <v>0.69</v>
      </c>
      <c r="BO42"/>
      <c r="BP42">
        <v>0.49</v>
      </c>
      <c r="BQ42">
        <v>1.79</v>
      </c>
      <c r="BR42">
        <v>1.79</v>
      </c>
      <c r="BS42">
        <v>1.79</v>
      </c>
      <c r="BT42">
        <v>325</v>
      </c>
      <c r="BU42">
        <v>0.7</v>
      </c>
      <c r="BV42">
        <v>33</v>
      </c>
      <c r="BW42">
        <v>3.78</v>
      </c>
      <c r="BX42"/>
      <c r="BY42">
        <v>176</v>
      </c>
      <c r="BZ42"/>
      <c r="CP42" s="49"/>
    </row>
    <row r="43" spans="2:94" x14ac:dyDescent="0.25">
      <c r="B43" t="s">
        <v>278</v>
      </c>
      <c r="C43" t="s">
        <v>119</v>
      </c>
      <c r="D43" t="s">
        <v>228</v>
      </c>
      <c r="E43" t="s">
        <v>229</v>
      </c>
      <c r="F43" s="62">
        <v>45469</v>
      </c>
      <c r="G43" s="62">
        <v>45499</v>
      </c>
      <c r="H43"/>
      <c r="I43"/>
      <c r="J43"/>
      <c r="K43"/>
      <c r="L43">
        <v>456</v>
      </c>
      <c r="M43"/>
      <c r="N43"/>
      <c r="O43"/>
      <c r="P43"/>
      <c r="Q43">
        <v>36.200000000000003</v>
      </c>
      <c r="R43">
        <v>36.200000000000003</v>
      </c>
      <c r="S43"/>
      <c r="T43">
        <v>10</v>
      </c>
      <c r="U43">
        <v>2.5</v>
      </c>
      <c r="V43"/>
      <c r="W43">
        <v>6.48</v>
      </c>
      <c r="X43">
        <v>3.61</v>
      </c>
      <c r="Y43">
        <v>1.58</v>
      </c>
      <c r="Z43"/>
      <c r="AA43"/>
      <c r="AB43">
        <v>26.8</v>
      </c>
      <c r="AC43">
        <v>5.52</v>
      </c>
      <c r="AD43"/>
      <c r="AE43">
        <v>4.3</v>
      </c>
      <c r="AF43"/>
      <c r="AG43">
        <v>1.43</v>
      </c>
      <c r="AH43"/>
      <c r="AI43"/>
      <c r="AJ43">
        <v>20</v>
      </c>
      <c r="AK43"/>
      <c r="AL43">
        <v>0.49</v>
      </c>
      <c r="AM43"/>
      <c r="AN43"/>
      <c r="AO43"/>
      <c r="AP43"/>
      <c r="AQ43"/>
      <c r="AR43">
        <v>8.11</v>
      </c>
      <c r="AS43">
        <v>20.5</v>
      </c>
      <c r="AT43"/>
      <c r="AU43"/>
      <c r="AV43"/>
      <c r="AW43"/>
      <c r="AX43">
        <v>5.19</v>
      </c>
      <c r="AY43">
        <v>5.19</v>
      </c>
      <c r="AZ43">
        <v>60.8</v>
      </c>
      <c r="BA43"/>
      <c r="BB43"/>
      <c r="BC43"/>
      <c r="BD43">
        <v>63.8</v>
      </c>
      <c r="BE43"/>
      <c r="BF43">
        <v>5.0199999999999996</v>
      </c>
      <c r="BG43">
        <v>1.1000000000000001</v>
      </c>
      <c r="BH43">
        <v>14.8</v>
      </c>
      <c r="BI43">
        <v>0.6</v>
      </c>
      <c r="BJ43">
        <v>0.87</v>
      </c>
      <c r="BK43">
        <v>0.87</v>
      </c>
      <c r="BL43"/>
      <c r="BM43">
        <v>5.75</v>
      </c>
      <c r="BN43">
        <v>0.67</v>
      </c>
      <c r="BO43"/>
      <c r="BP43">
        <v>0.54</v>
      </c>
      <c r="BQ43">
        <v>1.58</v>
      </c>
      <c r="BR43">
        <v>1.58</v>
      </c>
      <c r="BS43">
        <v>1.58</v>
      </c>
      <c r="BT43">
        <v>310</v>
      </c>
      <c r="BU43">
        <v>0.6</v>
      </c>
      <c r="BV43">
        <v>35.299999999999997</v>
      </c>
      <c r="BW43">
        <v>3.44</v>
      </c>
      <c r="BX43"/>
      <c r="BY43">
        <v>166</v>
      </c>
      <c r="BZ43"/>
      <c r="CP43" s="49"/>
    </row>
    <row r="44" spans="2:94" x14ac:dyDescent="0.25">
      <c r="B44" t="s">
        <v>279</v>
      </c>
      <c r="C44" t="s">
        <v>119</v>
      </c>
      <c r="D44" t="s">
        <v>228</v>
      </c>
      <c r="E44" t="s">
        <v>229</v>
      </c>
      <c r="F44" s="62">
        <v>45469</v>
      </c>
      <c r="G44" s="62">
        <v>45499</v>
      </c>
      <c r="H44"/>
      <c r="I44"/>
      <c r="J44"/>
      <c r="K44"/>
      <c r="L44">
        <v>385</v>
      </c>
      <c r="M44"/>
      <c r="N44"/>
      <c r="O44"/>
      <c r="P44"/>
      <c r="Q44">
        <v>35.6</v>
      </c>
      <c r="R44">
        <v>35.6</v>
      </c>
      <c r="S44"/>
      <c r="T44">
        <v>7</v>
      </c>
      <c r="U44">
        <v>2.16</v>
      </c>
      <c r="V44"/>
      <c r="W44">
        <v>6.53</v>
      </c>
      <c r="X44">
        <v>3.93</v>
      </c>
      <c r="Y44">
        <v>1.64</v>
      </c>
      <c r="Z44"/>
      <c r="AA44"/>
      <c r="AB44">
        <v>27.3</v>
      </c>
      <c r="AC44">
        <v>6.45</v>
      </c>
      <c r="AD44"/>
      <c r="AE44">
        <v>4.4800000000000004</v>
      </c>
      <c r="AF44"/>
      <c r="AG44">
        <v>1.36</v>
      </c>
      <c r="AH44"/>
      <c r="AI44"/>
      <c r="AJ44">
        <v>20.399999999999999</v>
      </c>
      <c r="AK44"/>
      <c r="AL44">
        <v>0.55000000000000004</v>
      </c>
      <c r="AM44"/>
      <c r="AN44"/>
      <c r="AO44"/>
      <c r="AP44"/>
      <c r="AQ44"/>
      <c r="AR44">
        <v>8.17</v>
      </c>
      <c r="AS44">
        <v>20.8</v>
      </c>
      <c r="AT44"/>
      <c r="AU44"/>
      <c r="AV44"/>
      <c r="AW44"/>
      <c r="AX44">
        <v>5.04</v>
      </c>
      <c r="AY44">
        <v>5.04</v>
      </c>
      <c r="AZ44">
        <v>40.700000000000003</v>
      </c>
      <c r="BA44"/>
      <c r="BB44"/>
      <c r="BC44"/>
      <c r="BD44">
        <v>60.3</v>
      </c>
      <c r="BE44"/>
      <c r="BF44">
        <v>4.55</v>
      </c>
      <c r="BG44">
        <v>1.5</v>
      </c>
      <c r="BH44">
        <v>14.6</v>
      </c>
      <c r="BI44">
        <v>0.5</v>
      </c>
      <c r="BJ44">
        <v>1.01</v>
      </c>
      <c r="BK44">
        <v>1.01</v>
      </c>
      <c r="BL44"/>
      <c r="BM44">
        <v>6.13</v>
      </c>
      <c r="BN44">
        <v>0.66</v>
      </c>
      <c r="BO44"/>
      <c r="BP44">
        <v>0.62</v>
      </c>
      <c r="BQ44">
        <v>1.33</v>
      </c>
      <c r="BR44">
        <v>1.33</v>
      </c>
      <c r="BS44">
        <v>1.33</v>
      </c>
      <c r="BT44">
        <v>271</v>
      </c>
      <c r="BU44">
        <v>0.5</v>
      </c>
      <c r="BV44">
        <v>38.299999999999997</v>
      </c>
      <c r="BW44">
        <v>3.86</v>
      </c>
      <c r="BX44"/>
      <c r="BY44">
        <v>167</v>
      </c>
      <c r="BZ44"/>
      <c r="CP44" s="49"/>
    </row>
    <row r="45" spans="2:94" x14ac:dyDescent="0.25">
      <c r="B45" t="s">
        <v>280</v>
      </c>
      <c r="C45" t="s">
        <v>119</v>
      </c>
      <c r="D45" t="s">
        <v>228</v>
      </c>
      <c r="E45" t="s">
        <v>229</v>
      </c>
      <c r="F45" s="62">
        <v>45469</v>
      </c>
      <c r="G45" s="62">
        <v>45499</v>
      </c>
      <c r="H45"/>
      <c r="I45"/>
      <c r="J45"/>
      <c r="K45"/>
      <c r="L45">
        <v>440</v>
      </c>
      <c r="M45"/>
      <c r="N45"/>
      <c r="O45"/>
      <c r="P45"/>
      <c r="Q45">
        <v>27.4</v>
      </c>
      <c r="R45">
        <v>27.4</v>
      </c>
      <c r="S45"/>
      <c r="T45">
        <v>8</v>
      </c>
      <c r="U45">
        <v>2.4700000000000002</v>
      </c>
      <c r="V45"/>
      <c r="W45">
        <v>6.3</v>
      </c>
      <c r="X45">
        <v>3.65</v>
      </c>
      <c r="Y45">
        <v>1.22</v>
      </c>
      <c r="Z45"/>
      <c r="AA45"/>
      <c r="AB45">
        <v>27.7</v>
      </c>
      <c r="AC45">
        <v>4.8</v>
      </c>
      <c r="AD45"/>
      <c r="AE45">
        <v>4.25</v>
      </c>
      <c r="AF45"/>
      <c r="AG45">
        <v>1.42</v>
      </c>
      <c r="AH45"/>
      <c r="AI45"/>
      <c r="AJ45">
        <v>18.899999999999999</v>
      </c>
      <c r="AK45"/>
      <c r="AL45">
        <v>0.48</v>
      </c>
      <c r="AM45"/>
      <c r="AN45"/>
      <c r="AO45"/>
      <c r="AP45"/>
      <c r="AQ45"/>
      <c r="AR45">
        <v>7.85</v>
      </c>
      <c r="AS45">
        <v>19.8</v>
      </c>
      <c r="AT45"/>
      <c r="AU45"/>
      <c r="AV45"/>
      <c r="AW45"/>
      <c r="AX45">
        <v>4.41</v>
      </c>
      <c r="AY45">
        <v>4.41</v>
      </c>
      <c r="AZ45">
        <v>56.3</v>
      </c>
      <c r="BA45"/>
      <c r="BB45"/>
      <c r="BC45"/>
      <c r="BD45">
        <v>58</v>
      </c>
      <c r="BE45"/>
      <c r="BF45">
        <v>5.32</v>
      </c>
      <c r="BG45">
        <v>2</v>
      </c>
      <c r="BH45">
        <v>15.1</v>
      </c>
      <c r="BI45">
        <v>0.5</v>
      </c>
      <c r="BJ45">
        <v>0.9</v>
      </c>
      <c r="BK45">
        <v>0.9</v>
      </c>
      <c r="BL45"/>
      <c r="BM45">
        <v>5.89</v>
      </c>
      <c r="BN45">
        <v>0.64</v>
      </c>
      <c r="BO45"/>
      <c r="BP45">
        <v>0.56999999999999995</v>
      </c>
      <c r="BQ45">
        <v>1.55</v>
      </c>
      <c r="BR45">
        <v>1.55</v>
      </c>
      <c r="BS45">
        <v>1.55</v>
      </c>
      <c r="BT45">
        <v>263</v>
      </c>
      <c r="BU45">
        <v>0.7</v>
      </c>
      <c r="BV45">
        <v>36.200000000000003</v>
      </c>
      <c r="BW45">
        <v>3.69</v>
      </c>
      <c r="BX45"/>
      <c r="BY45">
        <v>161</v>
      </c>
      <c r="BZ45"/>
      <c r="CP45" s="49"/>
    </row>
    <row r="46" spans="2:94" x14ac:dyDescent="0.25">
      <c r="B46" t="s">
        <v>281</v>
      </c>
      <c r="C46" t="s">
        <v>119</v>
      </c>
      <c r="D46" t="s">
        <v>228</v>
      </c>
      <c r="E46" t="s">
        <v>229</v>
      </c>
      <c r="F46" s="62">
        <v>45469</v>
      </c>
      <c r="G46" s="62">
        <v>45499</v>
      </c>
      <c r="H46"/>
      <c r="I46"/>
      <c r="J46"/>
      <c r="K46"/>
      <c r="L46">
        <v>339</v>
      </c>
      <c r="M46"/>
      <c r="N46"/>
      <c r="O46"/>
      <c r="P46"/>
      <c r="Q46">
        <v>29.5</v>
      </c>
      <c r="R46">
        <v>29.5</v>
      </c>
      <c r="S46"/>
      <c r="T46">
        <v>7</v>
      </c>
      <c r="U46">
        <v>2.99</v>
      </c>
      <c r="V46"/>
      <c r="W46">
        <v>6.64</v>
      </c>
      <c r="X46">
        <v>4.32</v>
      </c>
      <c r="Y46">
        <v>1.65</v>
      </c>
      <c r="Z46"/>
      <c r="AA46"/>
      <c r="AB46">
        <v>25.5</v>
      </c>
      <c r="AC46">
        <v>6.69</v>
      </c>
      <c r="AD46"/>
      <c r="AE46">
        <v>4.21</v>
      </c>
      <c r="AF46"/>
      <c r="AG46">
        <v>1.45</v>
      </c>
      <c r="AH46"/>
      <c r="AI46"/>
      <c r="AJ46">
        <v>25.1</v>
      </c>
      <c r="AK46"/>
      <c r="AL46">
        <v>0.73</v>
      </c>
      <c r="AM46"/>
      <c r="AN46"/>
      <c r="AO46"/>
      <c r="AP46"/>
      <c r="AQ46"/>
      <c r="AR46">
        <v>7.46</v>
      </c>
      <c r="AS46">
        <v>24.6</v>
      </c>
      <c r="AT46"/>
      <c r="AU46"/>
      <c r="AV46"/>
      <c r="AW46"/>
      <c r="AX46">
        <v>6.41</v>
      </c>
      <c r="AY46">
        <v>6.41</v>
      </c>
      <c r="AZ46">
        <v>55.2</v>
      </c>
      <c r="BA46"/>
      <c r="BB46"/>
      <c r="BC46"/>
      <c r="BD46">
        <v>50.2</v>
      </c>
      <c r="BE46"/>
      <c r="BF46">
        <v>5.13</v>
      </c>
      <c r="BG46">
        <v>1.5</v>
      </c>
      <c r="BH46">
        <v>21.9</v>
      </c>
      <c r="BI46">
        <v>0.5</v>
      </c>
      <c r="BJ46">
        <v>1.0900000000000001</v>
      </c>
      <c r="BK46">
        <v>1.0900000000000001</v>
      </c>
      <c r="BL46"/>
      <c r="BM46">
        <v>5.42</v>
      </c>
      <c r="BN46">
        <v>0.61</v>
      </c>
      <c r="BO46"/>
      <c r="BP46">
        <v>0.64</v>
      </c>
      <c r="BQ46">
        <v>1.22</v>
      </c>
      <c r="BR46">
        <v>1.22</v>
      </c>
      <c r="BS46">
        <v>1.22</v>
      </c>
      <c r="BT46">
        <v>199</v>
      </c>
      <c r="BU46" t="s">
        <v>159</v>
      </c>
      <c r="BV46">
        <v>44.6</v>
      </c>
      <c r="BW46">
        <v>3.74</v>
      </c>
      <c r="BX46"/>
      <c r="BY46">
        <v>153</v>
      </c>
      <c r="BZ46"/>
      <c r="CP46" s="49"/>
    </row>
    <row r="47" spans="2:94" x14ac:dyDescent="0.25">
      <c r="B47" t="s">
        <v>282</v>
      </c>
      <c r="C47" t="s">
        <v>119</v>
      </c>
      <c r="D47" t="s">
        <v>228</v>
      </c>
      <c r="E47" t="s">
        <v>229</v>
      </c>
      <c r="F47" s="62">
        <v>45469</v>
      </c>
      <c r="G47" s="62">
        <v>45499</v>
      </c>
      <c r="H47"/>
      <c r="I47"/>
      <c r="J47"/>
      <c r="K47"/>
      <c r="L47">
        <v>405</v>
      </c>
      <c r="M47"/>
      <c r="N47"/>
      <c r="O47"/>
      <c r="P47"/>
      <c r="Q47">
        <v>40.4</v>
      </c>
      <c r="R47">
        <v>40.4</v>
      </c>
      <c r="S47"/>
      <c r="T47">
        <v>7</v>
      </c>
      <c r="U47">
        <v>3.54</v>
      </c>
      <c r="V47"/>
      <c r="W47">
        <v>7.36</v>
      </c>
      <c r="X47">
        <v>5.23</v>
      </c>
      <c r="Y47">
        <v>1.91</v>
      </c>
      <c r="Z47"/>
      <c r="AA47"/>
      <c r="AB47">
        <v>25.1</v>
      </c>
      <c r="AC47">
        <v>6.78</v>
      </c>
      <c r="AD47"/>
      <c r="AE47">
        <v>4.18</v>
      </c>
      <c r="AF47"/>
      <c r="AG47">
        <v>1.61</v>
      </c>
      <c r="AH47"/>
      <c r="AI47"/>
      <c r="AJ47">
        <v>29.4</v>
      </c>
      <c r="AK47"/>
      <c r="AL47">
        <v>0.81</v>
      </c>
      <c r="AM47"/>
      <c r="AN47"/>
      <c r="AO47"/>
      <c r="AP47"/>
      <c r="AQ47"/>
      <c r="AR47">
        <v>7.3</v>
      </c>
      <c r="AS47">
        <v>26.5</v>
      </c>
      <c r="AT47"/>
      <c r="AU47"/>
      <c r="AV47"/>
      <c r="AW47"/>
      <c r="AX47">
        <v>7.15</v>
      </c>
      <c r="AY47">
        <v>7.15</v>
      </c>
      <c r="AZ47">
        <v>63.2</v>
      </c>
      <c r="BA47"/>
      <c r="BB47"/>
      <c r="BC47"/>
      <c r="BD47">
        <v>51.6</v>
      </c>
      <c r="BE47"/>
      <c r="BF47">
        <v>5.6</v>
      </c>
      <c r="BG47">
        <v>1.5</v>
      </c>
      <c r="BH47">
        <v>26.4</v>
      </c>
      <c r="BI47">
        <v>0.5</v>
      </c>
      <c r="BJ47">
        <v>1.1000000000000001</v>
      </c>
      <c r="BK47">
        <v>1.1000000000000001</v>
      </c>
      <c r="BL47"/>
      <c r="BM47">
        <v>5.2</v>
      </c>
      <c r="BN47">
        <v>0.6</v>
      </c>
      <c r="BO47"/>
      <c r="BP47">
        <v>0.67</v>
      </c>
      <c r="BQ47">
        <v>1.1399999999999999</v>
      </c>
      <c r="BR47">
        <v>1.1399999999999999</v>
      </c>
      <c r="BS47">
        <v>1.1399999999999999</v>
      </c>
      <c r="BT47">
        <v>171</v>
      </c>
      <c r="BU47">
        <v>0.7</v>
      </c>
      <c r="BV47">
        <v>48</v>
      </c>
      <c r="BW47">
        <v>4.55</v>
      </c>
      <c r="BX47"/>
      <c r="BY47">
        <v>151</v>
      </c>
      <c r="BZ47"/>
      <c r="CP47" s="49"/>
    </row>
    <row r="48" spans="2:94" x14ac:dyDescent="0.25">
      <c r="B48" t="s">
        <v>283</v>
      </c>
      <c r="C48" t="s">
        <v>119</v>
      </c>
      <c r="D48" t="s">
        <v>228</v>
      </c>
      <c r="E48" t="s">
        <v>229</v>
      </c>
      <c r="F48" s="62">
        <v>45469</v>
      </c>
      <c r="G48" s="62">
        <v>45499</v>
      </c>
      <c r="H48"/>
      <c r="I48"/>
      <c r="J48"/>
      <c r="K48"/>
      <c r="L48">
        <v>386</v>
      </c>
      <c r="M48"/>
      <c r="N48"/>
      <c r="O48"/>
      <c r="P48"/>
      <c r="Q48">
        <v>42.7</v>
      </c>
      <c r="R48">
        <v>42.7</v>
      </c>
      <c r="S48"/>
      <c r="T48">
        <v>7</v>
      </c>
      <c r="U48">
        <v>3.18</v>
      </c>
      <c r="V48"/>
      <c r="W48">
        <v>7.55</v>
      </c>
      <c r="X48">
        <v>5.08</v>
      </c>
      <c r="Y48">
        <v>1.67</v>
      </c>
      <c r="Z48"/>
      <c r="AA48"/>
      <c r="AB48">
        <v>25.8</v>
      </c>
      <c r="AC48">
        <v>7.2</v>
      </c>
      <c r="AD48"/>
      <c r="AE48">
        <v>4.03</v>
      </c>
      <c r="AF48"/>
      <c r="AG48">
        <v>1.46</v>
      </c>
      <c r="AH48"/>
      <c r="AI48"/>
      <c r="AJ48">
        <v>28.8</v>
      </c>
      <c r="AK48"/>
      <c r="AL48">
        <v>0.61</v>
      </c>
      <c r="AM48"/>
      <c r="AN48"/>
      <c r="AO48"/>
      <c r="AP48"/>
      <c r="AQ48"/>
      <c r="AR48">
        <v>7.44</v>
      </c>
      <c r="AS48">
        <v>28.6</v>
      </c>
      <c r="AT48"/>
      <c r="AU48"/>
      <c r="AV48"/>
      <c r="AW48"/>
      <c r="AX48">
        <v>6.74</v>
      </c>
      <c r="AY48">
        <v>6.74</v>
      </c>
      <c r="AZ48">
        <v>63.1</v>
      </c>
      <c r="BA48"/>
      <c r="BB48"/>
      <c r="BC48"/>
      <c r="BD48">
        <v>49.3</v>
      </c>
      <c r="BE48"/>
      <c r="BF48">
        <v>5.98</v>
      </c>
      <c r="BG48">
        <v>2.2000000000000002</v>
      </c>
      <c r="BH48">
        <v>23.8</v>
      </c>
      <c r="BI48">
        <v>0.5</v>
      </c>
      <c r="BJ48">
        <v>1.31</v>
      </c>
      <c r="BK48">
        <v>1.31</v>
      </c>
      <c r="BL48"/>
      <c r="BM48">
        <v>5.37</v>
      </c>
      <c r="BN48">
        <v>0.62</v>
      </c>
      <c r="BO48"/>
      <c r="BP48">
        <v>0.56000000000000005</v>
      </c>
      <c r="BQ48">
        <v>1.2</v>
      </c>
      <c r="BR48">
        <v>1.2</v>
      </c>
      <c r="BS48">
        <v>1.2</v>
      </c>
      <c r="BT48">
        <v>162</v>
      </c>
      <c r="BU48">
        <v>0.5</v>
      </c>
      <c r="BV48">
        <v>48.4</v>
      </c>
      <c r="BW48">
        <v>4.2699999999999996</v>
      </c>
      <c r="BX48"/>
      <c r="BY48">
        <v>150</v>
      </c>
      <c r="BZ48"/>
      <c r="CP48" s="49"/>
    </row>
    <row r="49" spans="2:94" x14ac:dyDescent="0.25">
      <c r="B49" t="s">
        <v>284</v>
      </c>
      <c r="C49" t="s">
        <v>119</v>
      </c>
      <c r="D49" t="s">
        <v>228</v>
      </c>
      <c r="E49" t="s">
        <v>229</v>
      </c>
      <c r="F49" s="62">
        <v>45469</v>
      </c>
      <c r="G49" s="62">
        <v>45499</v>
      </c>
      <c r="H49"/>
      <c r="I49"/>
      <c r="J49"/>
      <c r="K49"/>
      <c r="L49">
        <v>393</v>
      </c>
      <c r="M49"/>
      <c r="N49"/>
      <c r="O49"/>
      <c r="P49"/>
      <c r="Q49">
        <v>40.1</v>
      </c>
      <c r="R49">
        <v>40.1</v>
      </c>
      <c r="S49"/>
      <c r="T49">
        <v>7</v>
      </c>
      <c r="U49">
        <v>2.59</v>
      </c>
      <c r="V49"/>
      <c r="W49">
        <v>6.31</v>
      </c>
      <c r="X49">
        <v>3.54</v>
      </c>
      <c r="Y49">
        <v>1.51</v>
      </c>
      <c r="Z49"/>
      <c r="AA49"/>
      <c r="AB49">
        <v>25.6</v>
      </c>
      <c r="AC49">
        <v>6.05</v>
      </c>
      <c r="AD49"/>
      <c r="AE49">
        <v>4.1100000000000003</v>
      </c>
      <c r="AF49"/>
      <c r="AG49">
        <v>1.39</v>
      </c>
      <c r="AH49"/>
      <c r="AI49"/>
      <c r="AJ49">
        <v>24.5</v>
      </c>
      <c r="AK49"/>
      <c r="AL49">
        <v>0.59</v>
      </c>
      <c r="AM49"/>
      <c r="AN49"/>
      <c r="AO49"/>
      <c r="AP49"/>
      <c r="AQ49"/>
      <c r="AR49">
        <v>7.54</v>
      </c>
      <c r="AS49">
        <v>22.2</v>
      </c>
      <c r="AT49"/>
      <c r="AU49"/>
      <c r="AV49"/>
      <c r="AW49"/>
      <c r="AX49">
        <v>6.01</v>
      </c>
      <c r="AY49">
        <v>6.01</v>
      </c>
      <c r="AZ49">
        <v>68.599999999999994</v>
      </c>
      <c r="BA49"/>
      <c r="BB49"/>
      <c r="BC49"/>
      <c r="BD49">
        <v>49.6</v>
      </c>
      <c r="BE49"/>
      <c r="BF49">
        <v>5.47</v>
      </c>
      <c r="BG49">
        <v>1.9</v>
      </c>
      <c r="BH49">
        <v>26.6</v>
      </c>
      <c r="BI49">
        <v>0.5</v>
      </c>
      <c r="BJ49">
        <v>0.99</v>
      </c>
      <c r="BK49">
        <v>0.99</v>
      </c>
      <c r="BL49"/>
      <c r="BM49">
        <v>5.27</v>
      </c>
      <c r="BN49">
        <v>0.61</v>
      </c>
      <c r="BO49"/>
      <c r="BP49">
        <v>0.62</v>
      </c>
      <c r="BQ49">
        <v>1.23</v>
      </c>
      <c r="BR49">
        <v>1.23</v>
      </c>
      <c r="BS49">
        <v>1.23</v>
      </c>
      <c r="BT49">
        <v>180</v>
      </c>
      <c r="BU49">
        <v>0.5</v>
      </c>
      <c r="BV49">
        <v>37.6</v>
      </c>
      <c r="BW49">
        <v>3.75</v>
      </c>
      <c r="BX49"/>
      <c r="BY49">
        <v>149</v>
      </c>
      <c r="BZ49"/>
      <c r="CP49" s="49"/>
    </row>
    <row r="50" spans="2:94" x14ac:dyDescent="0.25">
      <c r="B50" t="s">
        <v>285</v>
      </c>
      <c r="C50" t="s">
        <v>119</v>
      </c>
      <c r="D50" t="s">
        <v>228</v>
      </c>
      <c r="E50" t="s">
        <v>229</v>
      </c>
      <c r="F50" s="62">
        <v>45469</v>
      </c>
      <c r="G50" s="62">
        <v>45499</v>
      </c>
      <c r="H50"/>
      <c r="I50"/>
      <c r="J50"/>
      <c r="K50"/>
      <c r="L50">
        <v>387</v>
      </c>
      <c r="M50"/>
      <c r="N50"/>
      <c r="O50"/>
      <c r="P50"/>
      <c r="Q50">
        <v>35.299999999999997</v>
      </c>
      <c r="R50">
        <v>35.299999999999997</v>
      </c>
      <c r="S50"/>
      <c r="T50">
        <v>6</v>
      </c>
      <c r="U50">
        <v>2.76</v>
      </c>
      <c r="V50"/>
      <c r="W50">
        <v>6.3</v>
      </c>
      <c r="X50">
        <v>3.91</v>
      </c>
      <c r="Y50">
        <v>1.89</v>
      </c>
      <c r="Z50"/>
      <c r="AA50"/>
      <c r="AB50">
        <v>25.5</v>
      </c>
      <c r="AC50">
        <v>7.24</v>
      </c>
      <c r="AD50"/>
      <c r="AE50">
        <v>4.01</v>
      </c>
      <c r="AF50"/>
      <c r="AG50">
        <v>1.27</v>
      </c>
      <c r="AH50"/>
      <c r="AI50"/>
      <c r="AJ50">
        <v>25.9</v>
      </c>
      <c r="AK50"/>
      <c r="AL50">
        <v>0.46</v>
      </c>
      <c r="AM50"/>
      <c r="AN50"/>
      <c r="AO50"/>
      <c r="AP50"/>
      <c r="AQ50"/>
      <c r="AR50">
        <v>7.5</v>
      </c>
      <c r="AS50">
        <v>25.5</v>
      </c>
      <c r="AT50"/>
      <c r="AU50"/>
      <c r="AV50"/>
      <c r="AW50"/>
      <c r="AX50">
        <v>6.67</v>
      </c>
      <c r="AY50">
        <v>6.67</v>
      </c>
      <c r="AZ50">
        <v>63.2</v>
      </c>
      <c r="BA50"/>
      <c r="BB50"/>
      <c r="BC50"/>
      <c r="BD50">
        <v>53.2</v>
      </c>
      <c r="BE50"/>
      <c r="BF50">
        <v>6.48</v>
      </c>
      <c r="BG50">
        <v>1.1000000000000001</v>
      </c>
      <c r="BH50">
        <v>22.3</v>
      </c>
      <c r="BI50">
        <v>0.4</v>
      </c>
      <c r="BJ50">
        <v>1.1100000000000001</v>
      </c>
      <c r="BK50">
        <v>1.1100000000000001</v>
      </c>
      <c r="BL50"/>
      <c r="BM50">
        <v>5.34</v>
      </c>
      <c r="BN50">
        <v>0.59</v>
      </c>
      <c r="BO50"/>
      <c r="BP50">
        <v>0.48</v>
      </c>
      <c r="BQ50">
        <v>1.1499999999999999</v>
      </c>
      <c r="BR50">
        <v>1.1499999999999999</v>
      </c>
      <c r="BS50">
        <v>1.1499999999999999</v>
      </c>
      <c r="BT50">
        <v>174</v>
      </c>
      <c r="BU50">
        <v>0.9</v>
      </c>
      <c r="BV50">
        <v>38.1</v>
      </c>
      <c r="BW50">
        <v>3.7</v>
      </c>
      <c r="BX50"/>
      <c r="BY50">
        <v>151</v>
      </c>
      <c r="BZ50"/>
      <c r="CP50" s="49"/>
    </row>
    <row r="51" spans="2:94" x14ac:dyDescent="0.25">
      <c r="B51" t="s">
        <v>286</v>
      </c>
      <c r="C51" t="s">
        <v>119</v>
      </c>
      <c r="D51" t="s">
        <v>228</v>
      </c>
      <c r="E51" t="s">
        <v>229</v>
      </c>
      <c r="F51" s="62">
        <v>45469</v>
      </c>
      <c r="G51" s="62">
        <v>45499</v>
      </c>
      <c r="H51"/>
      <c r="I51"/>
      <c r="J51"/>
      <c r="K51"/>
      <c r="L51">
        <v>357</v>
      </c>
      <c r="M51"/>
      <c r="N51"/>
      <c r="O51"/>
      <c r="P51"/>
      <c r="Q51">
        <v>40.4</v>
      </c>
      <c r="R51">
        <v>40.4</v>
      </c>
      <c r="S51"/>
      <c r="T51">
        <v>8</v>
      </c>
      <c r="U51">
        <v>3.37</v>
      </c>
      <c r="V51"/>
      <c r="W51">
        <v>7.41</v>
      </c>
      <c r="X51">
        <v>4.33</v>
      </c>
      <c r="Y51">
        <v>1.94</v>
      </c>
      <c r="Z51"/>
      <c r="AA51"/>
      <c r="AB51">
        <v>25.1</v>
      </c>
      <c r="AC51">
        <v>7.82</v>
      </c>
      <c r="AD51"/>
      <c r="AE51">
        <v>3.83</v>
      </c>
      <c r="AF51"/>
      <c r="AG51">
        <v>1.45</v>
      </c>
      <c r="AH51"/>
      <c r="AI51"/>
      <c r="AJ51">
        <v>28.2</v>
      </c>
      <c r="AK51"/>
      <c r="AL51">
        <v>0.45</v>
      </c>
      <c r="AM51"/>
      <c r="AN51"/>
      <c r="AO51"/>
      <c r="AP51"/>
      <c r="AQ51"/>
      <c r="AR51">
        <v>7.56</v>
      </c>
      <c r="AS51">
        <v>30.2</v>
      </c>
      <c r="AT51"/>
      <c r="AU51"/>
      <c r="AV51"/>
      <c r="AW51"/>
      <c r="AX51">
        <v>7.33</v>
      </c>
      <c r="AY51">
        <v>7.33</v>
      </c>
      <c r="AZ51">
        <v>59.6</v>
      </c>
      <c r="BA51"/>
      <c r="BB51"/>
      <c r="BC51"/>
      <c r="BD51">
        <v>51.6</v>
      </c>
      <c r="BE51"/>
      <c r="BF51">
        <v>7.05</v>
      </c>
      <c r="BG51">
        <v>2.1</v>
      </c>
      <c r="BH51">
        <v>26.9</v>
      </c>
      <c r="BI51">
        <v>0.4</v>
      </c>
      <c r="BJ51">
        <v>1.0900000000000001</v>
      </c>
      <c r="BK51">
        <v>1.0900000000000001</v>
      </c>
      <c r="BL51"/>
      <c r="BM51">
        <v>5.34</v>
      </c>
      <c r="BN51">
        <v>0.63</v>
      </c>
      <c r="BO51"/>
      <c r="BP51">
        <v>0.71</v>
      </c>
      <c r="BQ51">
        <v>1.1299999999999999</v>
      </c>
      <c r="BR51">
        <v>1.1299999999999999</v>
      </c>
      <c r="BS51">
        <v>1.1299999999999999</v>
      </c>
      <c r="BT51">
        <v>187</v>
      </c>
      <c r="BU51">
        <v>0.6</v>
      </c>
      <c r="BV51">
        <v>42.7</v>
      </c>
      <c r="BW51">
        <v>3.86</v>
      </c>
      <c r="BX51"/>
      <c r="BY51">
        <v>161</v>
      </c>
      <c r="BZ51"/>
      <c r="CP51" s="49"/>
    </row>
    <row r="52" spans="2:94" x14ac:dyDescent="0.25">
      <c r="B52" t="s">
        <v>287</v>
      </c>
      <c r="C52" t="s">
        <v>119</v>
      </c>
      <c r="D52" t="s">
        <v>228</v>
      </c>
      <c r="E52" t="s">
        <v>229</v>
      </c>
      <c r="F52" s="62">
        <v>45469</v>
      </c>
      <c r="G52" s="62">
        <v>45499</v>
      </c>
      <c r="H52"/>
      <c r="I52"/>
      <c r="J52"/>
      <c r="K52"/>
      <c r="L52">
        <v>386</v>
      </c>
      <c r="M52"/>
      <c r="N52"/>
      <c r="O52"/>
      <c r="P52"/>
      <c r="Q52">
        <v>42.1</v>
      </c>
      <c r="R52">
        <v>42.1</v>
      </c>
      <c r="S52"/>
      <c r="T52">
        <v>9</v>
      </c>
      <c r="U52">
        <v>3.59</v>
      </c>
      <c r="V52"/>
      <c r="W52">
        <v>6.03</v>
      </c>
      <c r="X52">
        <v>3.84</v>
      </c>
      <c r="Y52">
        <v>1.27</v>
      </c>
      <c r="Z52"/>
      <c r="AA52"/>
      <c r="AB52">
        <v>26.7</v>
      </c>
      <c r="AC52">
        <v>5.83</v>
      </c>
      <c r="AD52"/>
      <c r="AE52">
        <v>3.89</v>
      </c>
      <c r="AF52"/>
      <c r="AG52">
        <v>1.3</v>
      </c>
      <c r="AH52"/>
      <c r="AI52"/>
      <c r="AJ52">
        <v>20.8</v>
      </c>
      <c r="AK52"/>
      <c r="AL52">
        <v>0.59</v>
      </c>
      <c r="AM52"/>
      <c r="AN52"/>
      <c r="AO52"/>
      <c r="AP52"/>
      <c r="AQ52"/>
      <c r="AR52">
        <v>7.44</v>
      </c>
      <c r="AS52">
        <v>22</v>
      </c>
      <c r="AT52"/>
      <c r="AU52"/>
      <c r="AV52"/>
      <c r="AW52"/>
      <c r="AX52">
        <v>5.34</v>
      </c>
      <c r="AY52">
        <v>5.34</v>
      </c>
      <c r="AZ52">
        <v>62.5</v>
      </c>
      <c r="BA52"/>
      <c r="BB52"/>
      <c r="BC52"/>
      <c r="BD52">
        <v>51.4</v>
      </c>
      <c r="BE52"/>
      <c r="BF52">
        <v>4.21</v>
      </c>
      <c r="BG52">
        <v>1.9</v>
      </c>
      <c r="BH52">
        <v>29.7</v>
      </c>
      <c r="BI52">
        <v>0.5</v>
      </c>
      <c r="BJ52">
        <v>0.98</v>
      </c>
      <c r="BK52">
        <v>0.98</v>
      </c>
      <c r="BL52"/>
      <c r="BM52">
        <v>5.2</v>
      </c>
      <c r="BN52">
        <v>0.64</v>
      </c>
      <c r="BO52"/>
      <c r="BP52">
        <v>0.49</v>
      </c>
      <c r="BQ52">
        <v>0.99</v>
      </c>
      <c r="BR52">
        <v>0.99</v>
      </c>
      <c r="BS52">
        <v>0.99</v>
      </c>
      <c r="BT52">
        <v>195</v>
      </c>
      <c r="BU52">
        <v>0.7</v>
      </c>
      <c r="BV52">
        <v>32.6</v>
      </c>
      <c r="BW52">
        <v>3.94</v>
      </c>
      <c r="BX52"/>
      <c r="BY52">
        <v>152</v>
      </c>
      <c r="BZ52"/>
      <c r="CP52" s="49"/>
    </row>
    <row r="53" spans="2:94" x14ac:dyDescent="0.25">
      <c r="B53" t="s">
        <v>288</v>
      </c>
      <c r="C53" t="s">
        <v>119</v>
      </c>
      <c r="D53" t="s">
        <v>228</v>
      </c>
      <c r="E53" t="s">
        <v>229</v>
      </c>
      <c r="F53" s="62">
        <v>45469</v>
      </c>
      <c r="G53" s="62">
        <v>45499</v>
      </c>
      <c r="H53"/>
      <c r="I53"/>
      <c r="J53"/>
      <c r="K53"/>
      <c r="L53">
        <v>345</v>
      </c>
      <c r="M53"/>
      <c r="N53"/>
      <c r="O53"/>
      <c r="P53"/>
      <c r="Q53">
        <v>39.700000000000003</v>
      </c>
      <c r="R53">
        <v>39.700000000000003</v>
      </c>
      <c r="S53"/>
      <c r="T53">
        <v>9</v>
      </c>
      <c r="U53">
        <v>4.5</v>
      </c>
      <c r="V53"/>
      <c r="W53">
        <v>6</v>
      </c>
      <c r="X53">
        <v>3.74</v>
      </c>
      <c r="Y53">
        <v>1.41</v>
      </c>
      <c r="Z53"/>
      <c r="AA53"/>
      <c r="AB53">
        <v>24.2</v>
      </c>
      <c r="AC53">
        <v>5.59</v>
      </c>
      <c r="AD53"/>
      <c r="AE53">
        <v>4.03</v>
      </c>
      <c r="AF53"/>
      <c r="AG53">
        <v>1.28</v>
      </c>
      <c r="AH53"/>
      <c r="AI53"/>
      <c r="AJ53">
        <v>22</v>
      </c>
      <c r="AK53"/>
      <c r="AL53">
        <v>0.42</v>
      </c>
      <c r="AM53"/>
      <c r="AN53"/>
      <c r="AO53"/>
      <c r="AP53"/>
      <c r="AQ53"/>
      <c r="AR53">
        <v>6.84</v>
      </c>
      <c r="AS53">
        <v>20.9</v>
      </c>
      <c r="AT53"/>
      <c r="AU53"/>
      <c r="AV53"/>
      <c r="AW53"/>
      <c r="AX53">
        <v>4.51</v>
      </c>
      <c r="AY53">
        <v>4.51</v>
      </c>
      <c r="AZ53">
        <v>60.7</v>
      </c>
      <c r="BA53"/>
      <c r="BB53"/>
      <c r="BC53"/>
      <c r="BD53">
        <v>54.1</v>
      </c>
      <c r="BE53"/>
      <c r="BF53">
        <v>4.18</v>
      </c>
      <c r="BG53">
        <v>2.1</v>
      </c>
      <c r="BH53">
        <v>38.6</v>
      </c>
      <c r="BI53">
        <v>0.4</v>
      </c>
      <c r="BJ53">
        <v>0.86</v>
      </c>
      <c r="BK53">
        <v>0.86</v>
      </c>
      <c r="BL53"/>
      <c r="BM53">
        <v>4.84</v>
      </c>
      <c r="BN53">
        <v>0.59</v>
      </c>
      <c r="BO53"/>
      <c r="BP53">
        <v>0.5</v>
      </c>
      <c r="BQ53">
        <v>0.93</v>
      </c>
      <c r="BR53">
        <v>0.93</v>
      </c>
      <c r="BS53">
        <v>0.93</v>
      </c>
      <c r="BT53">
        <v>170</v>
      </c>
      <c r="BU53">
        <v>0.7</v>
      </c>
      <c r="BV53">
        <v>32.700000000000003</v>
      </c>
      <c r="BW53">
        <v>3.64</v>
      </c>
      <c r="BX53"/>
      <c r="BY53">
        <v>139</v>
      </c>
      <c r="BZ53"/>
      <c r="CP53" s="49"/>
    </row>
    <row r="54" spans="2:94" x14ac:dyDescent="0.25">
      <c r="B54" t="s">
        <v>289</v>
      </c>
      <c r="C54" t="s">
        <v>119</v>
      </c>
      <c r="D54" t="s">
        <v>228</v>
      </c>
      <c r="E54" t="s">
        <v>229</v>
      </c>
      <c r="F54" s="62">
        <v>45469</v>
      </c>
      <c r="G54" s="62">
        <v>45499</v>
      </c>
      <c r="H54"/>
      <c r="I54"/>
      <c r="J54"/>
      <c r="K54"/>
      <c r="L54">
        <v>256</v>
      </c>
      <c r="M54"/>
      <c r="N54"/>
      <c r="O54"/>
      <c r="P54"/>
      <c r="Q54">
        <v>65.099999999999994</v>
      </c>
      <c r="R54">
        <v>65.099999999999994</v>
      </c>
      <c r="S54"/>
      <c r="T54">
        <v>17</v>
      </c>
      <c r="U54">
        <v>4.08</v>
      </c>
      <c r="V54"/>
      <c r="W54">
        <v>3.15</v>
      </c>
      <c r="X54">
        <v>1.89</v>
      </c>
      <c r="Y54">
        <v>0.62</v>
      </c>
      <c r="Z54"/>
      <c r="AA54"/>
      <c r="AB54">
        <v>28</v>
      </c>
      <c r="AC54">
        <v>3.06</v>
      </c>
      <c r="AD54"/>
      <c r="AE54">
        <v>5.58</v>
      </c>
      <c r="AF54"/>
      <c r="AG54">
        <v>0.73</v>
      </c>
      <c r="AH54"/>
      <c r="AI54"/>
      <c r="AJ54">
        <v>14.6</v>
      </c>
      <c r="AK54"/>
      <c r="AL54">
        <v>0.32</v>
      </c>
      <c r="AM54"/>
      <c r="AN54"/>
      <c r="AO54"/>
      <c r="AP54"/>
      <c r="AQ54"/>
      <c r="AR54">
        <v>10.3</v>
      </c>
      <c r="AS54">
        <v>12.6</v>
      </c>
      <c r="AT54"/>
      <c r="AU54"/>
      <c r="AV54"/>
      <c r="AW54"/>
      <c r="AX54">
        <v>3.26</v>
      </c>
      <c r="AY54">
        <v>3.26</v>
      </c>
      <c r="AZ54">
        <v>43.8</v>
      </c>
      <c r="BA54"/>
      <c r="BB54"/>
      <c r="BC54"/>
      <c r="BD54">
        <v>71.2</v>
      </c>
      <c r="BE54"/>
      <c r="BF54">
        <v>3.33</v>
      </c>
      <c r="BG54">
        <v>2.2000000000000002</v>
      </c>
      <c r="BH54">
        <v>21.3</v>
      </c>
      <c r="BI54">
        <v>0.6</v>
      </c>
      <c r="BJ54">
        <v>0.55000000000000004</v>
      </c>
      <c r="BK54">
        <v>0.55000000000000004</v>
      </c>
      <c r="BL54"/>
      <c r="BM54">
        <v>7.35</v>
      </c>
      <c r="BN54">
        <v>0.79</v>
      </c>
      <c r="BO54"/>
      <c r="BP54">
        <v>0.27</v>
      </c>
      <c r="BQ54">
        <v>2.0499999999999998</v>
      </c>
      <c r="BR54">
        <v>2.0499999999999998</v>
      </c>
      <c r="BS54">
        <v>2.0499999999999998</v>
      </c>
      <c r="BT54">
        <v>400</v>
      </c>
      <c r="BU54">
        <v>1</v>
      </c>
      <c r="BV54">
        <v>19.3</v>
      </c>
      <c r="BW54">
        <v>2.2599999999999998</v>
      </c>
      <c r="BX54"/>
      <c r="BY54">
        <v>199</v>
      </c>
      <c r="BZ54"/>
      <c r="CP54" s="49"/>
    </row>
    <row r="55" spans="2:94" x14ac:dyDescent="0.25">
      <c r="B55" t="s">
        <v>290</v>
      </c>
      <c r="C55" t="s">
        <v>119</v>
      </c>
      <c r="D55" t="s">
        <v>228</v>
      </c>
      <c r="E55" t="s">
        <v>229</v>
      </c>
      <c r="F55" s="62">
        <v>45469</v>
      </c>
      <c r="G55" s="62">
        <v>45499</v>
      </c>
      <c r="H55"/>
      <c r="I55"/>
      <c r="J55"/>
      <c r="K55"/>
      <c r="L55">
        <v>289</v>
      </c>
      <c r="M55"/>
      <c r="N55"/>
      <c r="O55"/>
      <c r="P55"/>
      <c r="Q55">
        <v>238</v>
      </c>
      <c r="R55">
        <v>238</v>
      </c>
      <c r="S55"/>
      <c r="T55">
        <v>7</v>
      </c>
      <c r="U55">
        <v>6.12</v>
      </c>
      <c r="V55"/>
      <c r="W55">
        <v>7.78</v>
      </c>
      <c r="X55">
        <v>4.9000000000000004</v>
      </c>
      <c r="Y55">
        <v>1.89</v>
      </c>
      <c r="Z55"/>
      <c r="AA55"/>
      <c r="AB55">
        <v>24</v>
      </c>
      <c r="AC55">
        <v>7.84</v>
      </c>
      <c r="AD55"/>
      <c r="AE55">
        <v>4.22</v>
      </c>
      <c r="AF55"/>
      <c r="AG55">
        <v>1.78</v>
      </c>
      <c r="AH55"/>
      <c r="AI55"/>
      <c r="AJ55">
        <v>37.5</v>
      </c>
      <c r="AK55"/>
      <c r="AL55">
        <v>0.69</v>
      </c>
      <c r="AM55"/>
      <c r="AN55"/>
      <c r="AO55"/>
      <c r="AP55"/>
      <c r="AQ55"/>
      <c r="AR55">
        <v>7.93</v>
      </c>
      <c r="AS55">
        <v>42.3</v>
      </c>
      <c r="AT55"/>
      <c r="AU55"/>
      <c r="AV55"/>
      <c r="AW55"/>
      <c r="AX55">
        <v>10.3</v>
      </c>
      <c r="AY55">
        <v>10.3</v>
      </c>
      <c r="AZ55">
        <v>28.3</v>
      </c>
      <c r="BA55"/>
      <c r="BB55"/>
      <c r="BC55"/>
      <c r="BD55">
        <v>92.1</v>
      </c>
      <c r="BE55"/>
      <c r="BF55">
        <v>8.3800000000000008</v>
      </c>
      <c r="BG55">
        <v>2.2000000000000002</v>
      </c>
      <c r="BH55">
        <v>15.8</v>
      </c>
      <c r="BI55">
        <v>0.5</v>
      </c>
      <c r="BJ55">
        <v>1.21</v>
      </c>
      <c r="BK55">
        <v>1.21</v>
      </c>
      <c r="BL55"/>
      <c r="BM55">
        <v>6.1</v>
      </c>
      <c r="BN55">
        <v>0.67</v>
      </c>
      <c r="BO55"/>
      <c r="BP55">
        <v>0.71</v>
      </c>
      <c r="BQ55">
        <v>1.66</v>
      </c>
      <c r="BR55">
        <v>1.66</v>
      </c>
      <c r="BS55">
        <v>1.66</v>
      </c>
      <c r="BT55">
        <v>378</v>
      </c>
      <c r="BU55">
        <v>0.6</v>
      </c>
      <c r="BV55">
        <v>47</v>
      </c>
      <c r="BW55">
        <v>4.88</v>
      </c>
      <c r="BX55"/>
      <c r="BY55">
        <v>166</v>
      </c>
      <c r="BZ55"/>
      <c r="CP55" s="49"/>
    </row>
    <row r="56" spans="2:94" x14ac:dyDescent="0.25">
      <c r="B56" t="s">
        <v>291</v>
      </c>
      <c r="C56" t="s">
        <v>119</v>
      </c>
      <c r="D56" t="s">
        <v>228</v>
      </c>
      <c r="E56" t="s">
        <v>229</v>
      </c>
      <c r="F56" s="62">
        <v>45469</v>
      </c>
      <c r="G56" s="62">
        <v>45499</v>
      </c>
      <c r="H56"/>
      <c r="I56"/>
      <c r="J56"/>
      <c r="K56"/>
      <c r="L56">
        <v>376</v>
      </c>
      <c r="M56"/>
      <c r="N56"/>
      <c r="O56"/>
      <c r="P56"/>
      <c r="Q56">
        <v>156.5</v>
      </c>
      <c r="R56">
        <v>156.5</v>
      </c>
      <c r="S56"/>
      <c r="T56">
        <v>10</v>
      </c>
      <c r="U56">
        <v>6.14</v>
      </c>
      <c r="V56"/>
      <c r="W56">
        <v>11.7</v>
      </c>
      <c r="X56">
        <v>6.5</v>
      </c>
      <c r="Y56">
        <v>3.1</v>
      </c>
      <c r="Z56"/>
      <c r="AA56"/>
      <c r="AB56">
        <v>28.6</v>
      </c>
      <c r="AC56">
        <v>12.15</v>
      </c>
      <c r="AD56"/>
      <c r="AE56">
        <v>4.97</v>
      </c>
      <c r="AF56"/>
      <c r="AG56">
        <v>2.2400000000000002</v>
      </c>
      <c r="AH56"/>
      <c r="AI56"/>
      <c r="AJ56">
        <v>48.4</v>
      </c>
      <c r="AK56"/>
      <c r="AL56">
        <v>1.01</v>
      </c>
      <c r="AM56"/>
      <c r="AN56"/>
      <c r="AO56"/>
      <c r="AP56"/>
      <c r="AQ56"/>
      <c r="AR56">
        <v>8.59</v>
      </c>
      <c r="AS56">
        <v>65.900000000000006</v>
      </c>
      <c r="AT56"/>
      <c r="AU56"/>
      <c r="AV56"/>
      <c r="AW56"/>
      <c r="AX56">
        <v>13.95</v>
      </c>
      <c r="AY56">
        <v>13.95</v>
      </c>
      <c r="AZ56">
        <v>52.3</v>
      </c>
      <c r="BA56"/>
      <c r="BB56"/>
      <c r="BC56"/>
      <c r="BD56">
        <v>97.8</v>
      </c>
      <c r="BE56"/>
      <c r="BF56">
        <v>14</v>
      </c>
      <c r="BG56">
        <v>1.5</v>
      </c>
      <c r="BH56">
        <v>14.2</v>
      </c>
      <c r="BI56">
        <v>0.6</v>
      </c>
      <c r="BJ56">
        <v>1.78</v>
      </c>
      <c r="BK56">
        <v>1.78</v>
      </c>
      <c r="BL56"/>
      <c r="BM56">
        <v>6.62</v>
      </c>
      <c r="BN56">
        <v>0.71</v>
      </c>
      <c r="BO56"/>
      <c r="BP56">
        <v>0.99</v>
      </c>
      <c r="BQ56">
        <v>2.04</v>
      </c>
      <c r="BR56">
        <v>2.04</v>
      </c>
      <c r="BS56">
        <v>2.04</v>
      </c>
      <c r="BT56">
        <v>468</v>
      </c>
      <c r="BU56">
        <v>1</v>
      </c>
      <c r="BV56">
        <v>57.8</v>
      </c>
      <c r="BW56">
        <v>6.68</v>
      </c>
      <c r="BX56"/>
      <c r="BY56">
        <v>165</v>
      </c>
      <c r="BZ56"/>
      <c r="CP56" s="49"/>
    </row>
    <row r="57" spans="2:94" x14ac:dyDescent="0.25">
      <c r="B57" t="s">
        <v>292</v>
      </c>
      <c r="C57" t="s">
        <v>119</v>
      </c>
      <c r="D57" t="s">
        <v>228</v>
      </c>
      <c r="E57" t="s">
        <v>229</v>
      </c>
      <c r="F57" s="62">
        <v>45469</v>
      </c>
      <c r="G57" s="62">
        <v>45499</v>
      </c>
      <c r="H57"/>
      <c r="I57"/>
      <c r="J57"/>
      <c r="K57"/>
      <c r="L57">
        <v>424</v>
      </c>
      <c r="M57"/>
      <c r="N57"/>
      <c r="O57"/>
      <c r="P57"/>
      <c r="Q57">
        <v>117.5</v>
      </c>
      <c r="R57">
        <v>117.5</v>
      </c>
      <c r="S57"/>
      <c r="T57">
        <v>11</v>
      </c>
      <c r="U57">
        <v>5.38</v>
      </c>
      <c r="V57"/>
      <c r="W57">
        <v>15.85</v>
      </c>
      <c r="X57">
        <v>9.14</v>
      </c>
      <c r="Y57">
        <v>4.83</v>
      </c>
      <c r="Z57"/>
      <c r="AA57"/>
      <c r="AB57">
        <v>30.9</v>
      </c>
      <c r="AC57">
        <v>16</v>
      </c>
      <c r="AD57"/>
      <c r="AE57">
        <v>4.6500000000000004</v>
      </c>
      <c r="AF57"/>
      <c r="AG57">
        <v>3.02</v>
      </c>
      <c r="AH57"/>
      <c r="AI57"/>
      <c r="AJ57">
        <v>59.5</v>
      </c>
      <c r="AK57"/>
      <c r="AL57">
        <v>1.36</v>
      </c>
      <c r="AM57"/>
      <c r="AN57"/>
      <c r="AO57"/>
      <c r="AP57"/>
      <c r="AQ57"/>
      <c r="AR57">
        <v>8.93</v>
      </c>
      <c r="AS57">
        <v>87.6</v>
      </c>
      <c r="AT57"/>
      <c r="AU57"/>
      <c r="AV57"/>
      <c r="AW57"/>
      <c r="AX57">
        <v>19.100000000000001</v>
      </c>
      <c r="AY57">
        <v>19.100000000000001</v>
      </c>
      <c r="AZ57">
        <v>56.2</v>
      </c>
      <c r="BA57"/>
      <c r="BB57"/>
      <c r="BC57"/>
      <c r="BD57">
        <v>101.5</v>
      </c>
      <c r="BE57"/>
      <c r="BF57">
        <v>19.05</v>
      </c>
      <c r="BG57">
        <v>2.4</v>
      </c>
      <c r="BH57">
        <v>14.8</v>
      </c>
      <c r="BI57">
        <v>0.6</v>
      </c>
      <c r="BJ57">
        <v>2.2999999999999998</v>
      </c>
      <c r="BK57">
        <v>2.2999999999999998</v>
      </c>
      <c r="BL57"/>
      <c r="BM57">
        <v>6.69</v>
      </c>
      <c r="BN57">
        <v>0.76</v>
      </c>
      <c r="BO57"/>
      <c r="BP57">
        <v>1.44</v>
      </c>
      <c r="BQ57">
        <v>2.4</v>
      </c>
      <c r="BR57">
        <v>2.4</v>
      </c>
      <c r="BS57">
        <v>2.4</v>
      </c>
      <c r="BT57">
        <v>505</v>
      </c>
      <c r="BU57">
        <v>1.3</v>
      </c>
      <c r="BV57">
        <v>76.400000000000006</v>
      </c>
      <c r="BW57">
        <v>9.4700000000000006</v>
      </c>
      <c r="BX57"/>
      <c r="BY57">
        <v>176</v>
      </c>
      <c r="BZ57"/>
      <c r="CP57" s="49"/>
    </row>
    <row r="58" spans="2:94" x14ac:dyDescent="0.25">
      <c r="B58" t="s">
        <v>293</v>
      </c>
      <c r="C58" t="s">
        <v>119</v>
      </c>
      <c r="D58" t="s">
        <v>228</v>
      </c>
      <c r="E58" t="s">
        <v>229</v>
      </c>
      <c r="F58" s="62">
        <v>45469</v>
      </c>
      <c r="G58" s="62">
        <v>45499</v>
      </c>
      <c r="H58"/>
      <c r="I58"/>
      <c r="J58"/>
      <c r="K58"/>
      <c r="L58">
        <v>478</v>
      </c>
      <c r="M58"/>
      <c r="N58"/>
      <c r="O58"/>
      <c r="P58"/>
      <c r="Q58">
        <v>91</v>
      </c>
      <c r="R58">
        <v>91</v>
      </c>
      <c r="S58"/>
      <c r="T58">
        <v>10</v>
      </c>
      <c r="U58">
        <v>4.92</v>
      </c>
      <c r="V58"/>
      <c r="W58">
        <v>19.350000000000001</v>
      </c>
      <c r="X58">
        <v>11.25</v>
      </c>
      <c r="Y58">
        <v>5.67</v>
      </c>
      <c r="Z58"/>
      <c r="AA58"/>
      <c r="AB58">
        <v>28.6</v>
      </c>
      <c r="AC58">
        <v>21.4</v>
      </c>
      <c r="AD58"/>
      <c r="AE58">
        <v>4.87</v>
      </c>
      <c r="AF58"/>
      <c r="AG58">
        <v>4.04</v>
      </c>
      <c r="AH58"/>
      <c r="AI58"/>
      <c r="AJ58">
        <v>79.2</v>
      </c>
      <c r="AK58"/>
      <c r="AL58">
        <v>2.02</v>
      </c>
      <c r="AM58"/>
      <c r="AN58"/>
      <c r="AO58"/>
      <c r="AP58"/>
      <c r="AQ58"/>
      <c r="AR58">
        <v>8.4600000000000009</v>
      </c>
      <c r="AS58">
        <v>111.5</v>
      </c>
      <c r="AT58"/>
      <c r="AU58"/>
      <c r="AV58"/>
      <c r="AW58"/>
      <c r="AX58">
        <v>24.1</v>
      </c>
      <c r="AY58">
        <v>24.1</v>
      </c>
      <c r="AZ58">
        <v>65.5</v>
      </c>
      <c r="BA58"/>
      <c r="BB58"/>
      <c r="BC58"/>
      <c r="BD58">
        <v>90.5</v>
      </c>
      <c r="BE58"/>
      <c r="BF58">
        <v>25.3</v>
      </c>
      <c r="BG58">
        <v>1.9</v>
      </c>
      <c r="BH58">
        <v>20.399999999999999</v>
      </c>
      <c r="BI58">
        <v>0.6</v>
      </c>
      <c r="BJ58">
        <v>3.2</v>
      </c>
      <c r="BK58">
        <v>3.2</v>
      </c>
      <c r="BL58"/>
      <c r="BM58">
        <v>6.63</v>
      </c>
      <c r="BN58">
        <v>0.71</v>
      </c>
      <c r="BO58"/>
      <c r="BP58">
        <v>1.74</v>
      </c>
      <c r="BQ58">
        <v>2.2000000000000002</v>
      </c>
      <c r="BR58">
        <v>2.2000000000000002</v>
      </c>
      <c r="BS58">
        <v>2.2000000000000002</v>
      </c>
      <c r="BT58">
        <v>458</v>
      </c>
      <c r="BU58">
        <v>0.9</v>
      </c>
      <c r="BV58">
        <v>100</v>
      </c>
      <c r="BW58">
        <v>12.05</v>
      </c>
      <c r="BX58"/>
      <c r="BY58">
        <v>170</v>
      </c>
      <c r="BZ58"/>
      <c r="CP58" s="49"/>
    </row>
    <row r="59" spans="2:94" x14ac:dyDescent="0.25">
      <c r="B59" t="s">
        <v>294</v>
      </c>
      <c r="C59" t="s">
        <v>119</v>
      </c>
      <c r="D59" t="s">
        <v>228</v>
      </c>
      <c r="E59" t="s">
        <v>229</v>
      </c>
      <c r="F59" s="62">
        <v>45469</v>
      </c>
      <c r="G59" s="62">
        <v>45499</v>
      </c>
      <c r="H59"/>
      <c r="I59"/>
      <c r="J59"/>
      <c r="K59"/>
      <c r="L59">
        <v>497</v>
      </c>
      <c r="M59"/>
      <c r="N59"/>
      <c r="O59"/>
      <c r="P59"/>
      <c r="Q59">
        <v>60.7</v>
      </c>
      <c r="R59">
        <v>60.7</v>
      </c>
      <c r="S59"/>
      <c r="T59">
        <v>9</v>
      </c>
      <c r="U59">
        <v>3.58</v>
      </c>
      <c r="V59"/>
      <c r="W59">
        <v>14.5</v>
      </c>
      <c r="X59">
        <v>8.69</v>
      </c>
      <c r="Y59">
        <v>4.54</v>
      </c>
      <c r="Z59"/>
      <c r="AA59"/>
      <c r="AB59">
        <v>25.5</v>
      </c>
      <c r="AC59">
        <v>16.100000000000001</v>
      </c>
      <c r="AD59"/>
      <c r="AE59">
        <v>4.74</v>
      </c>
      <c r="AF59"/>
      <c r="AG59">
        <v>2.9</v>
      </c>
      <c r="AH59"/>
      <c r="AI59"/>
      <c r="AJ59">
        <v>53.9</v>
      </c>
      <c r="AK59"/>
      <c r="AL59">
        <v>1.34</v>
      </c>
      <c r="AM59"/>
      <c r="AN59"/>
      <c r="AO59"/>
      <c r="AP59"/>
      <c r="AQ59"/>
      <c r="AR59">
        <v>8.18</v>
      </c>
      <c r="AS59">
        <v>75.5</v>
      </c>
      <c r="AT59"/>
      <c r="AU59"/>
      <c r="AV59"/>
      <c r="AW59"/>
      <c r="AX59">
        <v>16.55</v>
      </c>
      <c r="AY59">
        <v>16.55</v>
      </c>
      <c r="AZ59">
        <v>72.5</v>
      </c>
      <c r="BA59"/>
      <c r="BB59"/>
      <c r="BC59"/>
      <c r="BD59">
        <v>61.6</v>
      </c>
      <c r="BE59"/>
      <c r="BF59">
        <v>14.35</v>
      </c>
      <c r="BG59">
        <v>1.8</v>
      </c>
      <c r="BH59">
        <v>82.2</v>
      </c>
      <c r="BI59">
        <v>0.6</v>
      </c>
      <c r="BJ59">
        <v>2.35</v>
      </c>
      <c r="BK59">
        <v>2.35</v>
      </c>
      <c r="BL59"/>
      <c r="BM59">
        <v>6.01</v>
      </c>
      <c r="BN59">
        <v>0.7</v>
      </c>
      <c r="BO59"/>
      <c r="BP59">
        <v>1.22</v>
      </c>
      <c r="BQ59">
        <v>1.77</v>
      </c>
      <c r="BR59">
        <v>1.77</v>
      </c>
      <c r="BS59">
        <v>1.77</v>
      </c>
      <c r="BT59">
        <v>352</v>
      </c>
      <c r="BU59">
        <v>4.8</v>
      </c>
      <c r="BV59">
        <v>73.099999999999994</v>
      </c>
      <c r="BW59">
        <v>8.42</v>
      </c>
      <c r="BX59"/>
      <c r="BY59">
        <v>173</v>
      </c>
      <c r="BZ59"/>
      <c r="CP59" s="49"/>
    </row>
    <row r="60" spans="2:94" x14ac:dyDescent="0.25">
      <c r="B60" t="s">
        <v>295</v>
      </c>
      <c r="C60" t="s">
        <v>119</v>
      </c>
      <c r="D60" t="s">
        <v>228</v>
      </c>
      <c r="E60" t="s">
        <v>229</v>
      </c>
      <c r="F60" s="62">
        <v>45469</v>
      </c>
      <c r="G60" s="62">
        <v>45499</v>
      </c>
      <c r="H60"/>
      <c r="I60"/>
      <c r="J60"/>
      <c r="K60"/>
      <c r="L60">
        <v>568</v>
      </c>
      <c r="M60"/>
      <c r="N60"/>
      <c r="O60"/>
      <c r="P60"/>
      <c r="Q60">
        <v>60.6</v>
      </c>
      <c r="R60">
        <v>60.6</v>
      </c>
      <c r="S60"/>
      <c r="T60">
        <v>9</v>
      </c>
      <c r="U60">
        <v>3.11</v>
      </c>
      <c r="V60"/>
      <c r="W60">
        <v>16.45</v>
      </c>
      <c r="X60">
        <v>8.8800000000000008</v>
      </c>
      <c r="Y60">
        <v>4.34</v>
      </c>
      <c r="Z60"/>
      <c r="AA60"/>
      <c r="AB60">
        <v>25.9</v>
      </c>
      <c r="AC60">
        <v>16</v>
      </c>
      <c r="AD60"/>
      <c r="AE60">
        <v>4.18</v>
      </c>
      <c r="AF60"/>
      <c r="AG60">
        <v>3.26</v>
      </c>
      <c r="AH60"/>
      <c r="AI60"/>
      <c r="AJ60">
        <v>47.2</v>
      </c>
      <c r="AK60"/>
      <c r="AL60">
        <v>1.56</v>
      </c>
      <c r="AM60"/>
      <c r="AN60"/>
      <c r="AO60"/>
      <c r="AP60"/>
      <c r="AQ60"/>
      <c r="AR60">
        <v>7.48</v>
      </c>
      <c r="AS60">
        <v>63.2</v>
      </c>
      <c r="AT60"/>
      <c r="AU60"/>
      <c r="AV60"/>
      <c r="AW60"/>
      <c r="AX60">
        <v>13.9</v>
      </c>
      <c r="AY60">
        <v>13.9</v>
      </c>
      <c r="AZ60">
        <v>70.099999999999994</v>
      </c>
      <c r="BA60"/>
      <c r="BB60"/>
      <c r="BC60"/>
      <c r="BD60">
        <v>58.1</v>
      </c>
      <c r="BE60"/>
      <c r="BF60">
        <v>14.65</v>
      </c>
      <c r="BG60">
        <v>1.6</v>
      </c>
      <c r="BH60">
        <v>45</v>
      </c>
      <c r="BI60">
        <v>0.6</v>
      </c>
      <c r="BJ60">
        <v>2.4500000000000002</v>
      </c>
      <c r="BK60">
        <v>2.4500000000000002</v>
      </c>
      <c r="BL60"/>
      <c r="BM60">
        <v>5.96</v>
      </c>
      <c r="BN60">
        <v>0.65</v>
      </c>
      <c r="BO60"/>
      <c r="BP60">
        <v>1.4</v>
      </c>
      <c r="BQ60">
        <v>1.74</v>
      </c>
      <c r="BR60">
        <v>1.74</v>
      </c>
      <c r="BS60">
        <v>1.74</v>
      </c>
      <c r="BT60">
        <v>377</v>
      </c>
      <c r="BU60">
        <v>2.7</v>
      </c>
      <c r="BV60">
        <v>75.8</v>
      </c>
      <c r="BW60">
        <v>9.42</v>
      </c>
      <c r="BX60"/>
      <c r="BY60">
        <v>154</v>
      </c>
      <c r="BZ60"/>
      <c r="CP60" s="49"/>
    </row>
    <row r="61" spans="2:94" x14ac:dyDescent="0.25">
      <c r="B61" t="s">
        <v>296</v>
      </c>
      <c r="C61" t="s">
        <v>119</v>
      </c>
      <c r="D61" t="s">
        <v>228</v>
      </c>
      <c r="E61" t="s">
        <v>229</v>
      </c>
      <c r="F61" s="62">
        <v>45469</v>
      </c>
      <c r="G61" s="62">
        <v>45499</v>
      </c>
      <c r="H61"/>
      <c r="I61"/>
      <c r="J61"/>
      <c r="K61"/>
      <c r="L61">
        <v>570</v>
      </c>
      <c r="M61"/>
      <c r="N61"/>
      <c r="O61"/>
      <c r="P61"/>
      <c r="Q61">
        <v>40.799999999999997</v>
      </c>
      <c r="R61">
        <v>40.799999999999997</v>
      </c>
      <c r="S61"/>
      <c r="T61">
        <v>7</v>
      </c>
      <c r="U61">
        <v>1.68</v>
      </c>
      <c r="V61"/>
      <c r="W61">
        <v>11.15</v>
      </c>
      <c r="X61">
        <v>5.97</v>
      </c>
      <c r="Y61">
        <v>2.2000000000000002</v>
      </c>
      <c r="Z61"/>
      <c r="AA61"/>
      <c r="AB61">
        <v>23.2</v>
      </c>
      <c r="AC61">
        <v>9.27</v>
      </c>
      <c r="AD61"/>
      <c r="AE61">
        <v>4.3600000000000003</v>
      </c>
      <c r="AF61"/>
      <c r="AG61">
        <v>2.2200000000000002</v>
      </c>
      <c r="AH61"/>
      <c r="AI61"/>
      <c r="AJ61">
        <v>29.2</v>
      </c>
      <c r="AK61"/>
      <c r="AL61">
        <v>1.03</v>
      </c>
      <c r="AM61"/>
      <c r="AN61"/>
      <c r="AO61"/>
      <c r="AP61"/>
      <c r="AQ61"/>
      <c r="AR61">
        <v>7.6</v>
      </c>
      <c r="AS61">
        <v>32.9</v>
      </c>
      <c r="AT61"/>
      <c r="AU61"/>
      <c r="AV61"/>
      <c r="AW61"/>
      <c r="AX61">
        <v>7.55</v>
      </c>
      <c r="AY61">
        <v>7.55</v>
      </c>
      <c r="AZ61">
        <v>76.900000000000006</v>
      </c>
      <c r="BA61"/>
      <c r="BB61"/>
      <c r="BC61"/>
      <c r="BD61">
        <v>51.3</v>
      </c>
      <c r="BE61"/>
      <c r="BF61">
        <v>7.44</v>
      </c>
      <c r="BG61">
        <v>2</v>
      </c>
      <c r="BH61">
        <v>74.7</v>
      </c>
      <c r="BI61">
        <v>0.5</v>
      </c>
      <c r="BJ61">
        <v>1.73</v>
      </c>
      <c r="BK61">
        <v>1.73</v>
      </c>
      <c r="BL61"/>
      <c r="BM61">
        <v>5.12</v>
      </c>
      <c r="BN61">
        <v>0.63</v>
      </c>
      <c r="BO61"/>
      <c r="BP61">
        <v>0.92</v>
      </c>
      <c r="BQ61">
        <v>1.54</v>
      </c>
      <c r="BR61">
        <v>1.54</v>
      </c>
      <c r="BS61">
        <v>1.54</v>
      </c>
      <c r="BT61">
        <v>426</v>
      </c>
      <c r="BU61">
        <v>2.2999999999999998</v>
      </c>
      <c r="BV61">
        <v>55.6</v>
      </c>
      <c r="BW61">
        <v>5.86</v>
      </c>
      <c r="BX61"/>
      <c r="BY61">
        <v>152</v>
      </c>
      <c r="BZ61"/>
      <c r="CP61" s="49"/>
    </row>
    <row r="62" spans="2:94" x14ac:dyDescent="0.25">
      <c r="B62" t="s">
        <v>297</v>
      </c>
      <c r="C62" t="s">
        <v>119</v>
      </c>
      <c r="D62" t="s">
        <v>228</v>
      </c>
      <c r="E62" t="s">
        <v>229</v>
      </c>
      <c r="F62" s="62">
        <v>45469</v>
      </c>
      <c r="G62" s="62">
        <v>45499</v>
      </c>
      <c r="H62"/>
      <c r="I62"/>
      <c r="J62"/>
      <c r="K62"/>
      <c r="L62">
        <v>265</v>
      </c>
      <c r="M62"/>
      <c r="N62"/>
      <c r="O62"/>
      <c r="P62"/>
      <c r="Q62">
        <v>28.1</v>
      </c>
      <c r="R62">
        <v>28.1</v>
      </c>
      <c r="S62"/>
      <c r="T62">
        <v>24</v>
      </c>
      <c r="U62">
        <v>3.06</v>
      </c>
      <c r="V62"/>
      <c r="W62">
        <v>5.63</v>
      </c>
      <c r="X62">
        <v>2.72</v>
      </c>
      <c r="Y62">
        <v>1.4</v>
      </c>
      <c r="Z62"/>
      <c r="AA62"/>
      <c r="AB62">
        <v>25.9</v>
      </c>
      <c r="AC62">
        <v>4.9000000000000004</v>
      </c>
      <c r="AD62"/>
      <c r="AE62">
        <v>6.18</v>
      </c>
      <c r="AF62"/>
      <c r="AG62">
        <v>1.07</v>
      </c>
      <c r="AH62"/>
      <c r="AI62"/>
      <c r="AJ62">
        <v>17.600000000000001</v>
      </c>
      <c r="AK62"/>
      <c r="AL62">
        <v>0.37</v>
      </c>
      <c r="AM62"/>
      <c r="AN62"/>
      <c r="AO62"/>
      <c r="AP62"/>
      <c r="AQ62"/>
      <c r="AR62">
        <v>10.45</v>
      </c>
      <c r="AS62">
        <v>18.8</v>
      </c>
      <c r="AT62"/>
      <c r="AU62"/>
      <c r="AV62"/>
      <c r="AW62"/>
      <c r="AX62">
        <v>4.62</v>
      </c>
      <c r="AY62">
        <v>4.62</v>
      </c>
      <c r="AZ62">
        <v>35.799999999999997</v>
      </c>
      <c r="BA62"/>
      <c r="BB62"/>
      <c r="BC62"/>
      <c r="BD62">
        <v>57.5</v>
      </c>
      <c r="BE62"/>
      <c r="BF62">
        <v>4.7699999999999996</v>
      </c>
      <c r="BG62">
        <v>2.2000000000000002</v>
      </c>
      <c r="BH62">
        <v>23.9</v>
      </c>
      <c r="BI62">
        <v>0.7</v>
      </c>
      <c r="BJ62">
        <v>0.81</v>
      </c>
      <c r="BK62">
        <v>0.81</v>
      </c>
      <c r="BL62"/>
      <c r="BM62">
        <v>6.69</v>
      </c>
      <c r="BN62">
        <v>0.8</v>
      </c>
      <c r="BO62"/>
      <c r="BP62">
        <v>0.56000000000000005</v>
      </c>
      <c r="BQ62">
        <v>1.82</v>
      </c>
      <c r="BR62">
        <v>1.82</v>
      </c>
      <c r="BS62">
        <v>1.82</v>
      </c>
      <c r="BT62">
        <v>357</v>
      </c>
      <c r="BU62">
        <v>1.7</v>
      </c>
      <c r="BV62">
        <v>27.5</v>
      </c>
      <c r="BW62">
        <v>3.08</v>
      </c>
      <c r="BX62"/>
      <c r="BY62">
        <v>216</v>
      </c>
      <c r="BZ62"/>
      <c r="CP62" s="49"/>
    </row>
    <row r="63" spans="2:94" x14ac:dyDescent="0.25">
      <c r="B63" t="s">
        <v>298</v>
      </c>
      <c r="C63" t="s">
        <v>119</v>
      </c>
      <c r="D63" t="s">
        <v>228</v>
      </c>
      <c r="E63" t="s">
        <v>229</v>
      </c>
      <c r="F63" s="62">
        <v>45469</v>
      </c>
      <c r="G63" s="62">
        <v>45499</v>
      </c>
      <c r="H63"/>
      <c r="I63"/>
      <c r="J63"/>
      <c r="K63"/>
      <c r="L63">
        <v>178</v>
      </c>
      <c r="M63"/>
      <c r="N63"/>
      <c r="O63"/>
      <c r="P63"/>
      <c r="Q63">
        <v>19.8</v>
      </c>
      <c r="R63">
        <v>19.8</v>
      </c>
      <c r="S63"/>
      <c r="T63">
        <v>18</v>
      </c>
      <c r="U63">
        <v>3.03</v>
      </c>
      <c r="V63"/>
      <c r="W63">
        <v>3.17</v>
      </c>
      <c r="X63">
        <v>2.2599999999999998</v>
      </c>
      <c r="Y63">
        <v>0.67</v>
      </c>
      <c r="Z63"/>
      <c r="AA63"/>
      <c r="AB63">
        <v>26.7</v>
      </c>
      <c r="AC63">
        <v>2.7</v>
      </c>
      <c r="AD63"/>
      <c r="AE63">
        <v>3.98</v>
      </c>
      <c r="AF63"/>
      <c r="AG63">
        <v>0.63</v>
      </c>
      <c r="AH63"/>
      <c r="AI63"/>
      <c r="AJ63">
        <v>18</v>
      </c>
      <c r="AK63"/>
      <c r="AL63">
        <v>0.27</v>
      </c>
      <c r="AM63"/>
      <c r="AN63"/>
      <c r="AO63"/>
      <c r="AP63"/>
      <c r="AQ63"/>
      <c r="AR63">
        <v>6.96</v>
      </c>
      <c r="AS63">
        <v>12.6</v>
      </c>
      <c r="AT63"/>
      <c r="AU63"/>
      <c r="AV63"/>
      <c r="AW63"/>
      <c r="AX63">
        <v>3.09</v>
      </c>
      <c r="AY63">
        <v>3.09</v>
      </c>
      <c r="AZ63">
        <v>22.2</v>
      </c>
      <c r="BA63"/>
      <c r="BB63"/>
      <c r="BC63"/>
      <c r="BD63">
        <v>73.2</v>
      </c>
      <c r="BE63"/>
      <c r="BF63">
        <v>2.68</v>
      </c>
      <c r="BG63">
        <v>1.9</v>
      </c>
      <c r="BH63">
        <v>15.2</v>
      </c>
      <c r="BI63">
        <v>0.5</v>
      </c>
      <c r="BJ63">
        <v>0.42</v>
      </c>
      <c r="BK63">
        <v>0.42</v>
      </c>
      <c r="BL63"/>
      <c r="BM63">
        <v>5.6</v>
      </c>
      <c r="BN63">
        <v>0.57999999999999996</v>
      </c>
      <c r="BO63"/>
      <c r="BP63">
        <v>0.36</v>
      </c>
      <c r="BQ63">
        <v>1.56</v>
      </c>
      <c r="BR63">
        <v>1.56</v>
      </c>
      <c r="BS63">
        <v>1.56</v>
      </c>
      <c r="BT63">
        <v>246</v>
      </c>
      <c r="BU63">
        <v>1.1000000000000001</v>
      </c>
      <c r="BV63">
        <v>22.4</v>
      </c>
      <c r="BW63">
        <v>2.1</v>
      </c>
      <c r="BX63"/>
      <c r="BY63">
        <v>142</v>
      </c>
      <c r="BZ63"/>
      <c r="CP63" s="49"/>
    </row>
    <row r="64" spans="2:94" x14ac:dyDescent="0.25">
      <c r="B64" t="s">
        <v>299</v>
      </c>
      <c r="C64" t="s">
        <v>119</v>
      </c>
      <c r="D64" t="s">
        <v>228</v>
      </c>
      <c r="E64" t="s">
        <v>229</v>
      </c>
      <c r="F64" s="62">
        <v>45469</v>
      </c>
      <c r="G64" s="62">
        <v>45499</v>
      </c>
      <c r="H64"/>
      <c r="I64"/>
      <c r="J64"/>
      <c r="K64"/>
      <c r="L64">
        <v>143.5</v>
      </c>
      <c r="M64"/>
      <c r="N64"/>
      <c r="O64"/>
      <c r="P64"/>
      <c r="Q64">
        <v>69.2</v>
      </c>
      <c r="R64">
        <v>69.2</v>
      </c>
      <c r="S64"/>
      <c r="T64">
        <v>12</v>
      </c>
      <c r="U64">
        <v>3.49</v>
      </c>
      <c r="V64"/>
      <c r="W64">
        <v>10.35</v>
      </c>
      <c r="X64">
        <v>6.53</v>
      </c>
      <c r="Y64">
        <v>1.91</v>
      </c>
      <c r="Z64"/>
      <c r="AA64"/>
      <c r="AB64">
        <v>25.3</v>
      </c>
      <c r="AC64">
        <v>9.31</v>
      </c>
      <c r="AD64"/>
      <c r="AE64">
        <v>3.78</v>
      </c>
      <c r="AF64"/>
      <c r="AG64">
        <v>2.2200000000000002</v>
      </c>
      <c r="AH64"/>
      <c r="AI64"/>
      <c r="AJ64">
        <v>49</v>
      </c>
      <c r="AK64"/>
      <c r="AL64">
        <v>0.87</v>
      </c>
      <c r="AM64"/>
      <c r="AN64"/>
      <c r="AO64"/>
      <c r="AP64"/>
      <c r="AQ64"/>
      <c r="AR64">
        <v>6.72</v>
      </c>
      <c r="AS64">
        <v>39.9</v>
      </c>
      <c r="AT64"/>
      <c r="AU64"/>
      <c r="AV64"/>
      <c r="AW64"/>
      <c r="AX64">
        <v>10</v>
      </c>
      <c r="AY64">
        <v>10</v>
      </c>
      <c r="AZ64">
        <v>21.3</v>
      </c>
      <c r="BA64"/>
      <c r="BB64"/>
      <c r="BC64"/>
      <c r="BD64">
        <v>79.599999999999994</v>
      </c>
      <c r="BE64"/>
      <c r="BF64">
        <v>8.1199999999999992</v>
      </c>
      <c r="BG64">
        <v>1.9</v>
      </c>
      <c r="BH64">
        <v>19.8</v>
      </c>
      <c r="BI64">
        <v>0.4</v>
      </c>
      <c r="BJ64">
        <v>1.47</v>
      </c>
      <c r="BK64">
        <v>1.47</v>
      </c>
      <c r="BL64"/>
      <c r="BM64">
        <v>5.16</v>
      </c>
      <c r="BN64">
        <v>0.54</v>
      </c>
      <c r="BO64"/>
      <c r="BP64">
        <v>0.97</v>
      </c>
      <c r="BQ64">
        <v>1.32</v>
      </c>
      <c r="BR64">
        <v>1.32</v>
      </c>
      <c r="BS64">
        <v>1.32</v>
      </c>
      <c r="BT64">
        <v>219</v>
      </c>
      <c r="BU64">
        <v>1.2</v>
      </c>
      <c r="BV64">
        <v>74.900000000000006</v>
      </c>
      <c r="BW64">
        <v>6.06</v>
      </c>
      <c r="BX64"/>
      <c r="BY64">
        <v>132</v>
      </c>
      <c r="BZ64"/>
      <c r="CP64" s="49"/>
    </row>
    <row r="65" spans="2:94" x14ac:dyDescent="0.25">
      <c r="B65" t="s">
        <v>300</v>
      </c>
      <c r="C65" t="s">
        <v>119</v>
      </c>
      <c r="D65" t="s">
        <v>228</v>
      </c>
      <c r="E65" t="s">
        <v>229</v>
      </c>
      <c r="F65" s="62">
        <v>45469</v>
      </c>
      <c r="G65" s="62">
        <v>45499</v>
      </c>
      <c r="H65"/>
      <c r="I65"/>
      <c r="J65"/>
      <c r="K65"/>
      <c r="L65">
        <v>174.5</v>
      </c>
      <c r="M65"/>
      <c r="N65"/>
      <c r="O65"/>
      <c r="P65"/>
      <c r="Q65">
        <v>36.6</v>
      </c>
      <c r="R65">
        <v>36.6</v>
      </c>
      <c r="S65"/>
      <c r="T65">
        <v>9</v>
      </c>
      <c r="U65">
        <v>4.24</v>
      </c>
      <c r="V65"/>
      <c r="W65">
        <v>11.8</v>
      </c>
      <c r="X65">
        <v>7</v>
      </c>
      <c r="Y65">
        <v>2.85</v>
      </c>
      <c r="Z65"/>
      <c r="AA65"/>
      <c r="AB65">
        <v>24.9</v>
      </c>
      <c r="AC65">
        <v>11.75</v>
      </c>
      <c r="AD65"/>
      <c r="AE65">
        <v>3.8</v>
      </c>
      <c r="AF65"/>
      <c r="AG65">
        <v>2.57</v>
      </c>
      <c r="AH65"/>
      <c r="AI65"/>
      <c r="AJ65">
        <v>57.9</v>
      </c>
      <c r="AK65"/>
      <c r="AL65">
        <v>1.06</v>
      </c>
      <c r="AM65"/>
      <c r="AN65"/>
      <c r="AO65"/>
      <c r="AP65"/>
      <c r="AQ65"/>
      <c r="AR65">
        <v>6.85</v>
      </c>
      <c r="AS65">
        <v>53</v>
      </c>
      <c r="AT65"/>
      <c r="AU65"/>
      <c r="AV65"/>
      <c r="AW65"/>
      <c r="AX65">
        <v>12.6</v>
      </c>
      <c r="AY65">
        <v>12.6</v>
      </c>
      <c r="AZ65">
        <v>37.9</v>
      </c>
      <c r="BA65"/>
      <c r="BB65"/>
      <c r="BC65"/>
      <c r="BD65">
        <v>62.4</v>
      </c>
      <c r="BE65"/>
      <c r="BF65">
        <v>10.3</v>
      </c>
      <c r="BG65">
        <v>1.3</v>
      </c>
      <c r="BH65">
        <v>19.899999999999999</v>
      </c>
      <c r="BI65">
        <v>0.5</v>
      </c>
      <c r="BJ65">
        <v>1.71</v>
      </c>
      <c r="BK65">
        <v>1.71</v>
      </c>
      <c r="BL65"/>
      <c r="BM65">
        <v>4.9400000000000004</v>
      </c>
      <c r="BN65">
        <v>0.56999999999999995</v>
      </c>
      <c r="BO65"/>
      <c r="BP65">
        <v>1.04</v>
      </c>
      <c r="BQ65">
        <v>1.3</v>
      </c>
      <c r="BR65">
        <v>1.3</v>
      </c>
      <c r="BS65">
        <v>1.3</v>
      </c>
      <c r="BT65">
        <v>220</v>
      </c>
      <c r="BU65">
        <v>0.9</v>
      </c>
      <c r="BV65">
        <v>80.3</v>
      </c>
      <c r="BW65">
        <v>6.58</v>
      </c>
      <c r="BX65"/>
      <c r="BY65">
        <v>135</v>
      </c>
      <c r="BZ65"/>
      <c r="CP65" s="49"/>
    </row>
    <row r="66" spans="2:94" x14ac:dyDescent="0.25">
      <c r="B66" t="s">
        <v>301</v>
      </c>
      <c r="C66" t="s">
        <v>119</v>
      </c>
      <c r="D66" t="s">
        <v>228</v>
      </c>
      <c r="E66" t="s">
        <v>229</v>
      </c>
      <c r="F66" s="62">
        <v>45469</v>
      </c>
      <c r="G66" s="62">
        <v>45499</v>
      </c>
      <c r="H66"/>
      <c r="I66"/>
      <c r="J66"/>
      <c r="K66"/>
      <c r="L66">
        <v>387</v>
      </c>
      <c r="M66"/>
      <c r="N66"/>
      <c r="O66"/>
      <c r="P66"/>
      <c r="Q66">
        <v>740</v>
      </c>
      <c r="R66">
        <v>740</v>
      </c>
      <c r="S66"/>
      <c r="T66">
        <v>10</v>
      </c>
      <c r="U66">
        <v>6.64</v>
      </c>
      <c r="V66"/>
      <c r="W66">
        <v>21.8</v>
      </c>
      <c r="X66">
        <v>13</v>
      </c>
      <c r="Y66">
        <v>5.12</v>
      </c>
      <c r="Z66"/>
      <c r="AA66"/>
      <c r="AB66">
        <v>21.5</v>
      </c>
      <c r="AC66">
        <v>21.1</v>
      </c>
      <c r="AD66"/>
      <c r="AE66">
        <v>3.62</v>
      </c>
      <c r="AF66"/>
      <c r="AG66">
        <v>4.53</v>
      </c>
      <c r="AH66"/>
      <c r="AI66"/>
      <c r="AJ66">
        <v>98.4</v>
      </c>
      <c r="AK66"/>
      <c r="AL66">
        <v>1.94</v>
      </c>
      <c r="AM66"/>
      <c r="AN66"/>
      <c r="AO66"/>
      <c r="AP66"/>
      <c r="AQ66"/>
      <c r="AR66">
        <v>6.34</v>
      </c>
      <c r="AS66">
        <v>97.1</v>
      </c>
      <c r="AT66"/>
      <c r="AU66"/>
      <c r="AV66"/>
      <c r="AW66"/>
      <c r="AX66">
        <v>21.8</v>
      </c>
      <c r="AY66">
        <v>21.8</v>
      </c>
      <c r="AZ66">
        <v>55.5</v>
      </c>
      <c r="BA66"/>
      <c r="BB66"/>
      <c r="BC66"/>
      <c r="BD66">
        <v>60.3</v>
      </c>
      <c r="BE66"/>
      <c r="BF66">
        <v>17.399999999999999</v>
      </c>
      <c r="BG66">
        <v>1.1000000000000001</v>
      </c>
      <c r="BH66">
        <v>29.8</v>
      </c>
      <c r="BI66">
        <v>0.4</v>
      </c>
      <c r="BJ66">
        <v>3.13</v>
      </c>
      <c r="BK66">
        <v>3.13</v>
      </c>
      <c r="BL66"/>
      <c r="BM66">
        <v>4.18</v>
      </c>
      <c r="BN66">
        <v>0.53</v>
      </c>
      <c r="BO66"/>
      <c r="BP66">
        <v>1.8</v>
      </c>
      <c r="BQ66">
        <v>1.3</v>
      </c>
      <c r="BR66">
        <v>1.3</v>
      </c>
      <c r="BS66">
        <v>1.3</v>
      </c>
      <c r="BT66">
        <v>292</v>
      </c>
      <c r="BU66">
        <v>1.1000000000000001</v>
      </c>
      <c r="BV66">
        <v>136.5</v>
      </c>
      <c r="BW66">
        <v>12.55</v>
      </c>
      <c r="BX66"/>
      <c r="BY66">
        <v>127</v>
      </c>
      <c r="BZ66"/>
      <c r="CP66" s="49"/>
    </row>
    <row r="67" spans="2:94" x14ac:dyDescent="0.25">
      <c r="B67" t="s">
        <v>302</v>
      </c>
      <c r="C67" t="s">
        <v>119</v>
      </c>
      <c r="D67" t="s">
        <v>228</v>
      </c>
      <c r="E67" t="s">
        <v>229</v>
      </c>
      <c r="F67" s="62">
        <v>45469</v>
      </c>
      <c r="G67" s="62">
        <v>45499</v>
      </c>
      <c r="H67"/>
      <c r="I67"/>
      <c r="J67"/>
      <c r="K67"/>
      <c r="L67">
        <v>762</v>
      </c>
      <c r="M67"/>
      <c r="N67"/>
      <c r="O67"/>
      <c r="P67"/>
      <c r="Q67">
        <v>369</v>
      </c>
      <c r="R67">
        <v>369</v>
      </c>
      <c r="S67"/>
      <c r="T67">
        <v>10</v>
      </c>
      <c r="U67">
        <v>5.65</v>
      </c>
      <c r="V67"/>
      <c r="W67">
        <v>21.7</v>
      </c>
      <c r="X67">
        <v>12.35</v>
      </c>
      <c r="Y67">
        <v>5.2</v>
      </c>
      <c r="Z67"/>
      <c r="AA67"/>
      <c r="AB67">
        <v>22.1</v>
      </c>
      <c r="AC67">
        <v>18.5</v>
      </c>
      <c r="AD67"/>
      <c r="AE67">
        <v>3.22</v>
      </c>
      <c r="AF67"/>
      <c r="AG67">
        <v>4.41</v>
      </c>
      <c r="AH67"/>
      <c r="AI67"/>
      <c r="AJ67">
        <v>86.8</v>
      </c>
      <c r="AK67"/>
      <c r="AL67">
        <v>2</v>
      </c>
      <c r="AM67"/>
      <c r="AN67"/>
      <c r="AO67"/>
      <c r="AP67"/>
      <c r="AQ67"/>
      <c r="AR67">
        <v>5.7</v>
      </c>
      <c r="AS67">
        <v>86.2</v>
      </c>
      <c r="AT67"/>
      <c r="AU67"/>
      <c r="AV67"/>
      <c r="AW67"/>
      <c r="AX67">
        <v>20.6</v>
      </c>
      <c r="AY67">
        <v>20.6</v>
      </c>
      <c r="AZ67">
        <v>56.5</v>
      </c>
      <c r="BA67"/>
      <c r="BB67"/>
      <c r="BC67"/>
      <c r="BD67">
        <v>55.2</v>
      </c>
      <c r="BE67"/>
      <c r="BF67">
        <v>16.7</v>
      </c>
      <c r="BG67">
        <v>1.3</v>
      </c>
      <c r="BH67">
        <v>27.1</v>
      </c>
      <c r="BI67">
        <v>0.4</v>
      </c>
      <c r="BJ67">
        <v>3.22</v>
      </c>
      <c r="BK67">
        <v>3.22</v>
      </c>
      <c r="BL67"/>
      <c r="BM67">
        <v>4.26</v>
      </c>
      <c r="BN67">
        <v>0.48</v>
      </c>
      <c r="BO67"/>
      <c r="BP67">
        <v>1.9</v>
      </c>
      <c r="BQ67">
        <v>0.95</v>
      </c>
      <c r="BR67">
        <v>0.95</v>
      </c>
      <c r="BS67">
        <v>0.95</v>
      </c>
      <c r="BT67">
        <v>286</v>
      </c>
      <c r="BU67">
        <v>0.8</v>
      </c>
      <c r="BV67">
        <v>125</v>
      </c>
      <c r="BW67">
        <v>12.7</v>
      </c>
      <c r="BX67"/>
      <c r="BY67">
        <v>118</v>
      </c>
      <c r="BZ67"/>
      <c r="CP67" s="49"/>
    </row>
    <row r="68" spans="2:94" x14ac:dyDescent="0.25">
      <c r="B68" t="s">
        <v>303</v>
      </c>
      <c r="C68" t="s">
        <v>119</v>
      </c>
      <c r="D68" t="s">
        <v>228</v>
      </c>
      <c r="E68" t="s">
        <v>229</v>
      </c>
      <c r="F68" s="62">
        <v>45469</v>
      </c>
      <c r="G68" s="62">
        <v>45499</v>
      </c>
      <c r="H68"/>
      <c r="I68"/>
      <c r="J68"/>
      <c r="K68"/>
      <c r="L68">
        <v>320</v>
      </c>
      <c r="M68"/>
      <c r="N68"/>
      <c r="O68"/>
      <c r="P68"/>
      <c r="Q68">
        <v>56.7</v>
      </c>
      <c r="R68">
        <v>56.7</v>
      </c>
      <c r="S68"/>
      <c r="T68">
        <v>10</v>
      </c>
      <c r="U68">
        <v>5.03</v>
      </c>
      <c r="V68"/>
      <c r="W68">
        <v>14.65</v>
      </c>
      <c r="X68">
        <v>8.7100000000000009</v>
      </c>
      <c r="Y68">
        <v>3.54</v>
      </c>
      <c r="Z68"/>
      <c r="AA68"/>
      <c r="AB68">
        <v>23.7</v>
      </c>
      <c r="AC68">
        <v>14.25</v>
      </c>
      <c r="AD68"/>
      <c r="AE68">
        <v>3.55</v>
      </c>
      <c r="AF68"/>
      <c r="AG68">
        <v>2.94</v>
      </c>
      <c r="AH68"/>
      <c r="AI68"/>
      <c r="AJ68">
        <v>68.099999999999994</v>
      </c>
      <c r="AK68"/>
      <c r="AL68">
        <v>1.22</v>
      </c>
      <c r="AM68"/>
      <c r="AN68"/>
      <c r="AO68"/>
      <c r="AP68"/>
      <c r="AQ68"/>
      <c r="AR68">
        <v>5.93</v>
      </c>
      <c r="AS68">
        <v>66.7</v>
      </c>
      <c r="AT68"/>
      <c r="AU68"/>
      <c r="AV68"/>
      <c r="AW68"/>
      <c r="AX68">
        <v>15.4</v>
      </c>
      <c r="AY68">
        <v>15.4</v>
      </c>
      <c r="AZ68">
        <v>62.3</v>
      </c>
      <c r="BA68"/>
      <c r="BB68"/>
      <c r="BC68"/>
      <c r="BD68">
        <v>55.5</v>
      </c>
      <c r="BE68"/>
      <c r="BF68">
        <v>13.4</v>
      </c>
      <c r="BG68">
        <v>1</v>
      </c>
      <c r="BH68">
        <v>23.5</v>
      </c>
      <c r="BI68">
        <v>0.4</v>
      </c>
      <c r="BJ68">
        <v>2.2200000000000002</v>
      </c>
      <c r="BK68">
        <v>2.2200000000000002</v>
      </c>
      <c r="BL68"/>
      <c r="BM68">
        <v>4.22</v>
      </c>
      <c r="BN68">
        <v>0.54</v>
      </c>
      <c r="BO68"/>
      <c r="BP68">
        <v>1.24</v>
      </c>
      <c r="BQ68">
        <v>0.98</v>
      </c>
      <c r="BR68">
        <v>0.98</v>
      </c>
      <c r="BS68">
        <v>0.98</v>
      </c>
      <c r="BT68">
        <v>182</v>
      </c>
      <c r="BU68">
        <v>0.6</v>
      </c>
      <c r="BV68">
        <v>92.9</v>
      </c>
      <c r="BW68">
        <v>8.31</v>
      </c>
      <c r="BX68"/>
      <c r="BY68">
        <v>123</v>
      </c>
      <c r="BZ68"/>
      <c r="CP68" s="49"/>
    </row>
    <row r="69" spans="2:94" x14ac:dyDescent="0.25">
      <c r="B69" t="s">
        <v>304</v>
      </c>
      <c r="C69" t="s">
        <v>119</v>
      </c>
      <c r="D69" t="s">
        <v>228</v>
      </c>
      <c r="E69" t="s">
        <v>229</v>
      </c>
      <c r="F69" s="62">
        <v>45469</v>
      </c>
      <c r="G69" s="62">
        <v>45499</v>
      </c>
      <c r="H69"/>
      <c r="I69"/>
      <c r="J69"/>
      <c r="K69"/>
      <c r="L69">
        <v>360</v>
      </c>
      <c r="M69"/>
      <c r="N69"/>
      <c r="O69"/>
      <c r="P69"/>
      <c r="Q69">
        <v>54.5</v>
      </c>
      <c r="R69">
        <v>54.5</v>
      </c>
      <c r="S69"/>
      <c r="T69">
        <v>10</v>
      </c>
      <c r="U69">
        <v>6.05</v>
      </c>
      <c r="V69"/>
      <c r="W69">
        <v>12.85</v>
      </c>
      <c r="X69">
        <v>7.41</v>
      </c>
      <c r="Y69">
        <v>2.93</v>
      </c>
      <c r="Z69"/>
      <c r="AA69"/>
      <c r="AB69">
        <v>22.1</v>
      </c>
      <c r="AC69">
        <v>12.4</v>
      </c>
      <c r="AD69"/>
      <c r="AE69">
        <v>3.91</v>
      </c>
      <c r="AF69"/>
      <c r="AG69">
        <v>2.7</v>
      </c>
      <c r="AH69"/>
      <c r="AI69"/>
      <c r="AJ69">
        <v>60.5</v>
      </c>
      <c r="AK69"/>
      <c r="AL69">
        <v>1.1000000000000001</v>
      </c>
      <c r="AM69"/>
      <c r="AN69"/>
      <c r="AO69"/>
      <c r="AP69"/>
      <c r="AQ69"/>
      <c r="AR69">
        <v>6.48</v>
      </c>
      <c r="AS69">
        <v>54.6</v>
      </c>
      <c r="AT69"/>
      <c r="AU69"/>
      <c r="AV69"/>
      <c r="AW69"/>
      <c r="AX69">
        <v>13.15</v>
      </c>
      <c r="AY69">
        <v>13.15</v>
      </c>
      <c r="AZ69">
        <v>69.2</v>
      </c>
      <c r="BA69"/>
      <c r="BB69"/>
      <c r="BC69"/>
      <c r="BD69">
        <v>58.2</v>
      </c>
      <c r="BE69"/>
      <c r="BF69">
        <v>11.5</v>
      </c>
      <c r="BG69">
        <v>1.1000000000000001</v>
      </c>
      <c r="BH69">
        <v>29</v>
      </c>
      <c r="BI69">
        <v>0.4</v>
      </c>
      <c r="BJ69">
        <v>1.89</v>
      </c>
      <c r="BK69">
        <v>1.89</v>
      </c>
      <c r="BL69"/>
      <c r="BM69">
        <v>4.6500000000000004</v>
      </c>
      <c r="BN69">
        <v>0.55000000000000004</v>
      </c>
      <c r="BO69"/>
      <c r="BP69">
        <v>1.28</v>
      </c>
      <c r="BQ69">
        <v>1.06</v>
      </c>
      <c r="BR69">
        <v>1.06</v>
      </c>
      <c r="BS69">
        <v>1.06</v>
      </c>
      <c r="BT69">
        <v>282</v>
      </c>
      <c r="BU69">
        <v>4.0999999999999996</v>
      </c>
      <c r="BV69">
        <v>84.9</v>
      </c>
      <c r="BW69">
        <v>7.32</v>
      </c>
      <c r="BX69"/>
      <c r="BY69">
        <v>128</v>
      </c>
      <c r="BZ69"/>
      <c r="CP69" s="49"/>
    </row>
    <row r="70" spans="2:94" x14ac:dyDescent="0.25">
      <c r="B70" t="s">
        <v>305</v>
      </c>
      <c r="C70" t="s">
        <v>119</v>
      </c>
      <c r="D70" t="s">
        <v>228</v>
      </c>
      <c r="E70" t="s">
        <v>229</v>
      </c>
      <c r="F70" s="62">
        <v>45469</v>
      </c>
      <c r="G70" s="62">
        <v>45499</v>
      </c>
      <c r="H70"/>
      <c r="I70"/>
      <c r="J70"/>
      <c r="K70"/>
      <c r="L70">
        <v>219</v>
      </c>
      <c r="M70"/>
      <c r="N70"/>
      <c r="O70"/>
      <c r="P70"/>
      <c r="Q70">
        <v>26.7</v>
      </c>
      <c r="R70">
        <v>26.7</v>
      </c>
      <c r="S70"/>
      <c r="T70">
        <v>12</v>
      </c>
      <c r="U70">
        <v>4.2699999999999996</v>
      </c>
      <c r="V70"/>
      <c r="W70">
        <v>14.25</v>
      </c>
      <c r="X70">
        <v>9.2899999999999991</v>
      </c>
      <c r="Y70">
        <v>3</v>
      </c>
      <c r="Z70"/>
      <c r="AA70"/>
      <c r="AB70">
        <v>20.8</v>
      </c>
      <c r="AC70">
        <v>14.25</v>
      </c>
      <c r="AD70"/>
      <c r="AE70">
        <v>3.13</v>
      </c>
      <c r="AF70"/>
      <c r="AG70">
        <v>3.31</v>
      </c>
      <c r="AH70"/>
      <c r="AI70"/>
      <c r="AJ70">
        <v>64.3</v>
      </c>
      <c r="AK70"/>
      <c r="AL70">
        <v>1.5</v>
      </c>
      <c r="AM70"/>
      <c r="AN70"/>
      <c r="AO70"/>
      <c r="AP70"/>
      <c r="AQ70"/>
      <c r="AR70">
        <v>5.26</v>
      </c>
      <c r="AS70">
        <v>57.2</v>
      </c>
      <c r="AT70"/>
      <c r="AU70"/>
      <c r="AV70"/>
      <c r="AW70"/>
      <c r="AX70">
        <v>12.75</v>
      </c>
      <c r="AY70">
        <v>12.75</v>
      </c>
      <c r="AZ70">
        <v>37.5</v>
      </c>
      <c r="BA70"/>
      <c r="BB70"/>
      <c r="BC70"/>
      <c r="BD70">
        <v>57.4</v>
      </c>
      <c r="BE70"/>
      <c r="BF70">
        <v>11.45</v>
      </c>
      <c r="BG70">
        <v>0.9</v>
      </c>
      <c r="BH70">
        <v>34.299999999999997</v>
      </c>
      <c r="BI70">
        <v>0.4</v>
      </c>
      <c r="BJ70">
        <v>2.04</v>
      </c>
      <c r="BK70">
        <v>2.04</v>
      </c>
      <c r="BL70"/>
      <c r="BM70">
        <v>3.79</v>
      </c>
      <c r="BN70">
        <v>0.44</v>
      </c>
      <c r="BO70"/>
      <c r="BP70">
        <v>1.41</v>
      </c>
      <c r="BQ70">
        <v>1.21</v>
      </c>
      <c r="BR70">
        <v>1.21</v>
      </c>
      <c r="BS70">
        <v>1.21</v>
      </c>
      <c r="BT70">
        <v>301</v>
      </c>
      <c r="BU70">
        <v>0.7</v>
      </c>
      <c r="BV70">
        <v>105.5</v>
      </c>
      <c r="BW70">
        <v>8.7200000000000006</v>
      </c>
      <c r="BX70"/>
      <c r="BY70">
        <v>108</v>
      </c>
      <c r="BZ70"/>
      <c r="CP70" s="49"/>
    </row>
    <row r="71" spans="2:94" x14ac:dyDescent="0.25">
      <c r="B71" t="s">
        <v>306</v>
      </c>
      <c r="C71" t="s">
        <v>119</v>
      </c>
      <c r="D71" t="s">
        <v>228</v>
      </c>
      <c r="E71" t="s">
        <v>229</v>
      </c>
      <c r="F71" s="62">
        <v>45469</v>
      </c>
      <c r="G71" s="62">
        <v>45499</v>
      </c>
      <c r="H71"/>
      <c r="I71"/>
      <c r="J71"/>
      <c r="K71"/>
      <c r="L71">
        <v>135</v>
      </c>
      <c r="M71"/>
      <c r="N71"/>
      <c r="O71"/>
      <c r="P71"/>
      <c r="Q71">
        <v>18.5</v>
      </c>
      <c r="R71">
        <v>18.5</v>
      </c>
      <c r="S71"/>
      <c r="T71">
        <v>12</v>
      </c>
      <c r="U71">
        <v>1.7</v>
      </c>
      <c r="V71"/>
      <c r="W71">
        <v>12.75</v>
      </c>
      <c r="X71">
        <v>7.97</v>
      </c>
      <c r="Y71">
        <v>3.3</v>
      </c>
      <c r="Z71"/>
      <c r="AA71"/>
      <c r="AB71">
        <v>22.9</v>
      </c>
      <c r="AC71">
        <v>12.45</v>
      </c>
      <c r="AD71"/>
      <c r="AE71">
        <v>3</v>
      </c>
      <c r="AF71"/>
      <c r="AG71">
        <v>2.9</v>
      </c>
      <c r="AH71"/>
      <c r="AI71"/>
      <c r="AJ71">
        <v>59.8</v>
      </c>
      <c r="AK71"/>
      <c r="AL71">
        <v>1.47</v>
      </c>
      <c r="AM71"/>
      <c r="AN71"/>
      <c r="AO71"/>
      <c r="AP71"/>
      <c r="AQ71"/>
      <c r="AR71">
        <v>5.36</v>
      </c>
      <c r="AS71">
        <v>54.1</v>
      </c>
      <c r="AT71"/>
      <c r="AU71"/>
      <c r="AV71"/>
      <c r="AW71"/>
      <c r="AX71">
        <v>13.15</v>
      </c>
      <c r="AY71">
        <v>13.15</v>
      </c>
      <c r="AZ71">
        <v>12.7</v>
      </c>
      <c r="BA71"/>
      <c r="BB71"/>
      <c r="BC71"/>
      <c r="BD71">
        <v>47.5</v>
      </c>
      <c r="BE71"/>
      <c r="BF71">
        <v>10.15</v>
      </c>
      <c r="BG71">
        <v>1</v>
      </c>
      <c r="BH71">
        <v>33.799999999999997</v>
      </c>
      <c r="BI71">
        <v>0.4</v>
      </c>
      <c r="BJ71">
        <v>1.87</v>
      </c>
      <c r="BK71">
        <v>1.87</v>
      </c>
      <c r="BL71"/>
      <c r="BM71">
        <v>3.47</v>
      </c>
      <c r="BN71">
        <v>0.44</v>
      </c>
      <c r="BO71"/>
      <c r="BP71">
        <v>1.3</v>
      </c>
      <c r="BQ71">
        <v>1.44</v>
      </c>
      <c r="BR71">
        <v>1.44</v>
      </c>
      <c r="BS71">
        <v>1.44</v>
      </c>
      <c r="BT71">
        <v>183</v>
      </c>
      <c r="BU71">
        <v>0.9</v>
      </c>
      <c r="BV71">
        <v>99.8</v>
      </c>
      <c r="BW71">
        <v>7.93</v>
      </c>
      <c r="BX71"/>
      <c r="BY71">
        <v>107</v>
      </c>
      <c r="BZ71"/>
      <c r="CP71" s="49"/>
    </row>
    <row r="72" spans="2:94" x14ac:dyDescent="0.25">
      <c r="B72" t="s">
        <v>307</v>
      </c>
      <c r="C72" t="s">
        <v>119</v>
      </c>
      <c r="D72" t="s">
        <v>228</v>
      </c>
      <c r="E72" t="s">
        <v>229</v>
      </c>
      <c r="F72" s="62">
        <v>45469</v>
      </c>
      <c r="G72" s="62">
        <v>45499</v>
      </c>
      <c r="H72"/>
      <c r="I72"/>
      <c r="J72"/>
      <c r="K72"/>
      <c r="L72">
        <v>137.5</v>
      </c>
      <c r="M72"/>
      <c r="N72"/>
      <c r="O72"/>
      <c r="P72"/>
      <c r="Q72">
        <v>15</v>
      </c>
      <c r="R72">
        <v>15</v>
      </c>
      <c r="S72"/>
      <c r="T72">
        <v>14</v>
      </c>
      <c r="U72">
        <v>1.52</v>
      </c>
      <c r="V72"/>
      <c r="W72">
        <v>10.25</v>
      </c>
      <c r="X72">
        <v>6.66</v>
      </c>
      <c r="Y72">
        <v>2.54</v>
      </c>
      <c r="Z72"/>
      <c r="AA72"/>
      <c r="AB72">
        <v>22.4</v>
      </c>
      <c r="AC72">
        <v>10.7</v>
      </c>
      <c r="AD72"/>
      <c r="AE72">
        <v>3.19</v>
      </c>
      <c r="AF72"/>
      <c r="AG72">
        <v>2.4300000000000002</v>
      </c>
      <c r="AH72"/>
      <c r="AI72"/>
      <c r="AJ72">
        <v>48.4</v>
      </c>
      <c r="AK72"/>
      <c r="AL72">
        <v>1.1000000000000001</v>
      </c>
      <c r="AM72"/>
      <c r="AN72"/>
      <c r="AO72"/>
      <c r="AP72"/>
      <c r="AQ72"/>
      <c r="AR72">
        <v>5.57</v>
      </c>
      <c r="AS72">
        <v>46</v>
      </c>
      <c r="AT72"/>
      <c r="AU72"/>
      <c r="AV72"/>
      <c r="AW72"/>
      <c r="AX72">
        <v>11.55</v>
      </c>
      <c r="AY72">
        <v>11.55</v>
      </c>
      <c r="AZ72">
        <v>10.199999999999999</v>
      </c>
      <c r="BA72"/>
      <c r="BB72"/>
      <c r="BC72"/>
      <c r="BD72">
        <v>49.3</v>
      </c>
      <c r="BE72"/>
      <c r="BF72">
        <v>9.32</v>
      </c>
      <c r="BG72">
        <v>0.9</v>
      </c>
      <c r="BH72">
        <v>31.4</v>
      </c>
      <c r="BI72">
        <v>0.4</v>
      </c>
      <c r="BJ72">
        <v>1.63</v>
      </c>
      <c r="BK72">
        <v>1.63</v>
      </c>
      <c r="BL72"/>
      <c r="BM72">
        <v>3.98</v>
      </c>
      <c r="BN72">
        <v>0.46</v>
      </c>
      <c r="BO72"/>
      <c r="BP72">
        <v>0.92</v>
      </c>
      <c r="BQ72">
        <v>1.64</v>
      </c>
      <c r="BR72">
        <v>1.64</v>
      </c>
      <c r="BS72">
        <v>1.64</v>
      </c>
      <c r="BT72">
        <v>153</v>
      </c>
      <c r="BU72">
        <v>1.6</v>
      </c>
      <c r="BV72">
        <v>71.900000000000006</v>
      </c>
      <c r="BW72">
        <v>6.11</v>
      </c>
      <c r="BX72"/>
      <c r="BY72">
        <v>117</v>
      </c>
      <c r="BZ72"/>
      <c r="CP72" s="49"/>
    </row>
    <row r="73" spans="2:94" x14ac:dyDescent="0.25">
      <c r="B73" t="s">
        <v>308</v>
      </c>
      <c r="C73" t="s">
        <v>119</v>
      </c>
      <c r="D73" t="s">
        <v>228</v>
      </c>
      <c r="E73" t="s">
        <v>229</v>
      </c>
      <c r="F73" s="62">
        <v>45469</v>
      </c>
      <c r="G73" s="62">
        <v>45499</v>
      </c>
      <c r="H73"/>
      <c r="I73"/>
      <c r="J73"/>
      <c r="K73"/>
      <c r="L73">
        <v>189.5</v>
      </c>
      <c r="M73"/>
      <c r="N73"/>
      <c r="O73"/>
      <c r="P73"/>
      <c r="Q73">
        <v>20.6</v>
      </c>
      <c r="R73">
        <v>20.6</v>
      </c>
      <c r="S73"/>
      <c r="T73">
        <v>14</v>
      </c>
      <c r="U73">
        <v>1.32</v>
      </c>
      <c r="V73"/>
      <c r="W73">
        <v>12.8</v>
      </c>
      <c r="X73">
        <v>8.1999999999999993</v>
      </c>
      <c r="Y73">
        <v>2.89</v>
      </c>
      <c r="Z73"/>
      <c r="AA73"/>
      <c r="AB73">
        <v>22</v>
      </c>
      <c r="AC73">
        <v>10.75</v>
      </c>
      <c r="AD73"/>
      <c r="AE73">
        <v>3.37</v>
      </c>
      <c r="AF73"/>
      <c r="AG73">
        <v>2.5499999999999998</v>
      </c>
      <c r="AH73"/>
      <c r="AI73"/>
      <c r="AJ73">
        <v>49</v>
      </c>
      <c r="AK73"/>
      <c r="AL73">
        <v>1.24</v>
      </c>
      <c r="AM73"/>
      <c r="AN73"/>
      <c r="AO73"/>
      <c r="AP73"/>
      <c r="AQ73"/>
      <c r="AR73">
        <v>5.53</v>
      </c>
      <c r="AS73">
        <v>46.4</v>
      </c>
      <c r="AT73"/>
      <c r="AU73"/>
      <c r="AV73"/>
      <c r="AW73"/>
      <c r="AX73">
        <v>11.25</v>
      </c>
      <c r="AY73">
        <v>11.25</v>
      </c>
      <c r="AZ73">
        <v>17.7</v>
      </c>
      <c r="BA73"/>
      <c r="BB73"/>
      <c r="BC73"/>
      <c r="BD73">
        <v>50.4</v>
      </c>
      <c r="BE73"/>
      <c r="BF73">
        <v>10.1</v>
      </c>
      <c r="BG73">
        <v>1.6</v>
      </c>
      <c r="BH73">
        <v>34.799999999999997</v>
      </c>
      <c r="BI73">
        <v>0.4</v>
      </c>
      <c r="BJ73">
        <v>1.76</v>
      </c>
      <c r="BK73">
        <v>1.76</v>
      </c>
      <c r="BL73"/>
      <c r="BM73">
        <v>3.9</v>
      </c>
      <c r="BN73">
        <v>0.47</v>
      </c>
      <c r="BO73"/>
      <c r="BP73">
        <v>1.1599999999999999</v>
      </c>
      <c r="BQ73">
        <v>1.51</v>
      </c>
      <c r="BR73">
        <v>1.51</v>
      </c>
      <c r="BS73">
        <v>1.51</v>
      </c>
      <c r="BT73">
        <v>170</v>
      </c>
      <c r="BU73">
        <v>0.8</v>
      </c>
      <c r="BV73">
        <v>85.7</v>
      </c>
      <c r="BW73">
        <v>8.0399999999999991</v>
      </c>
      <c r="BX73"/>
      <c r="BY73">
        <v>116</v>
      </c>
      <c r="BZ73"/>
      <c r="CP73" s="49"/>
    </row>
    <row r="74" spans="2:94" x14ac:dyDescent="0.25">
      <c r="B74" t="s">
        <v>309</v>
      </c>
      <c r="C74" t="s">
        <v>119</v>
      </c>
      <c r="D74" t="s">
        <v>228</v>
      </c>
      <c r="E74" t="s">
        <v>229</v>
      </c>
      <c r="F74" s="62">
        <v>45469</v>
      </c>
      <c r="G74" s="62">
        <v>45499</v>
      </c>
      <c r="H74"/>
      <c r="I74"/>
      <c r="J74"/>
      <c r="K74"/>
      <c r="L74">
        <v>89.4</v>
      </c>
      <c r="M74"/>
      <c r="N74"/>
      <c r="O74"/>
      <c r="P74"/>
      <c r="Q74">
        <v>15</v>
      </c>
      <c r="R74">
        <v>15</v>
      </c>
      <c r="S74"/>
      <c r="T74">
        <v>15</v>
      </c>
      <c r="U74">
        <v>0.89</v>
      </c>
      <c r="V74"/>
      <c r="W74">
        <v>11</v>
      </c>
      <c r="X74">
        <v>5.26</v>
      </c>
      <c r="Y74">
        <v>3.33</v>
      </c>
      <c r="Z74"/>
      <c r="AA74"/>
      <c r="AB74">
        <v>24.8</v>
      </c>
      <c r="AC74">
        <v>12.1</v>
      </c>
      <c r="AD74"/>
      <c r="AE74">
        <v>3.41</v>
      </c>
      <c r="AF74"/>
      <c r="AG74">
        <v>2.06</v>
      </c>
      <c r="AH74"/>
      <c r="AI74"/>
      <c r="AJ74">
        <v>57.9</v>
      </c>
      <c r="AK74"/>
      <c r="AL74">
        <v>0.81</v>
      </c>
      <c r="AM74"/>
      <c r="AN74"/>
      <c r="AO74"/>
      <c r="AP74"/>
      <c r="AQ74"/>
      <c r="AR74">
        <v>5.62</v>
      </c>
      <c r="AS74">
        <v>54.4</v>
      </c>
      <c r="AT74"/>
      <c r="AU74"/>
      <c r="AV74"/>
      <c r="AW74"/>
      <c r="AX74">
        <v>12.8</v>
      </c>
      <c r="AY74">
        <v>12.8</v>
      </c>
      <c r="AZ74">
        <v>9.1999999999999993</v>
      </c>
      <c r="BA74"/>
      <c r="BB74"/>
      <c r="BC74"/>
      <c r="BD74">
        <v>52.8</v>
      </c>
      <c r="BE74"/>
      <c r="BF74">
        <v>12.4</v>
      </c>
      <c r="BG74">
        <v>1.2</v>
      </c>
      <c r="BH74">
        <v>31.6</v>
      </c>
      <c r="BI74">
        <v>0.4</v>
      </c>
      <c r="BJ74">
        <v>1.69</v>
      </c>
      <c r="BK74">
        <v>1.69</v>
      </c>
      <c r="BL74"/>
      <c r="BM74">
        <v>4.01</v>
      </c>
      <c r="BN74">
        <v>0.48</v>
      </c>
      <c r="BO74"/>
      <c r="BP74">
        <v>0.85</v>
      </c>
      <c r="BQ74">
        <v>1.61</v>
      </c>
      <c r="BR74">
        <v>1.61</v>
      </c>
      <c r="BS74">
        <v>1.61</v>
      </c>
      <c r="BT74">
        <v>190</v>
      </c>
      <c r="BU74">
        <v>0.7</v>
      </c>
      <c r="BV74">
        <v>63.5</v>
      </c>
      <c r="BW74">
        <v>4.84</v>
      </c>
      <c r="BX74"/>
      <c r="BY74">
        <v>117</v>
      </c>
      <c r="BZ74"/>
      <c r="CP74" s="49"/>
    </row>
    <row r="75" spans="2:94" x14ac:dyDescent="0.25">
      <c r="B75" t="s">
        <v>310</v>
      </c>
      <c r="C75" t="s">
        <v>119</v>
      </c>
      <c r="D75" t="s">
        <v>228</v>
      </c>
      <c r="E75" t="s">
        <v>229</v>
      </c>
      <c r="F75" s="62">
        <v>45469</v>
      </c>
      <c r="G75" s="62">
        <v>45499</v>
      </c>
      <c r="H75"/>
      <c r="I75"/>
      <c r="J75"/>
      <c r="K75"/>
      <c r="L75">
        <v>255</v>
      </c>
      <c r="M75"/>
      <c r="N75"/>
      <c r="O75"/>
      <c r="P75"/>
      <c r="Q75">
        <v>30.1</v>
      </c>
      <c r="R75">
        <v>30.1</v>
      </c>
      <c r="S75"/>
      <c r="T75">
        <v>15</v>
      </c>
      <c r="U75">
        <v>1.03</v>
      </c>
      <c r="V75"/>
      <c r="W75">
        <v>27.8</v>
      </c>
      <c r="X75">
        <v>17.75</v>
      </c>
      <c r="Y75">
        <v>4.57</v>
      </c>
      <c r="Z75"/>
      <c r="AA75"/>
      <c r="AB75">
        <v>22.9</v>
      </c>
      <c r="AC75">
        <v>23.7</v>
      </c>
      <c r="AD75"/>
      <c r="AE75">
        <v>2.82</v>
      </c>
      <c r="AF75"/>
      <c r="AG75">
        <v>6.13</v>
      </c>
      <c r="AH75"/>
      <c r="AI75"/>
      <c r="AJ75">
        <v>62.2</v>
      </c>
      <c r="AK75"/>
      <c r="AL75">
        <v>2.14</v>
      </c>
      <c r="AM75"/>
      <c r="AN75"/>
      <c r="AO75"/>
      <c r="AP75"/>
      <c r="AQ75"/>
      <c r="AR75">
        <v>4.9400000000000004</v>
      </c>
      <c r="AS75">
        <v>61.5</v>
      </c>
      <c r="AT75"/>
      <c r="AU75"/>
      <c r="AV75"/>
      <c r="AW75"/>
      <c r="AX75">
        <v>14</v>
      </c>
      <c r="AY75">
        <v>14</v>
      </c>
      <c r="AZ75">
        <v>9.8000000000000007</v>
      </c>
      <c r="BA75"/>
      <c r="BB75"/>
      <c r="BC75"/>
      <c r="BD75">
        <v>46.8</v>
      </c>
      <c r="BE75"/>
      <c r="BF75">
        <v>14.6</v>
      </c>
      <c r="BG75">
        <v>1.2</v>
      </c>
      <c r="BH75">
        <v>40</v>
      </c>
      <c r="BI75">
        <v>0.3</v>
      </c>
      <c r="BJ75">
        <v>4.1100000000000003</v>
      </c>
      <c r="BK75">
        <v>4.1100000000000003</v>
      </c>
      <c r="BL75"/>
      <c r="BM75">
        <v>3.63</v>
      </c>
      <c r="BN75">
        <v>0.42</v>
      </c>
      <c r="BO75"/>
      <c r="BP75">
        <v>2.4300000000000002</v>
      </c>
      <c r="BQ75">
        <v>1.98</v>
      </c>
      <c r="BR75">
        <v>1.98</v>
      </c>
      <c r="BS75">
        <v>1.98</v>
      </c>
      <c r="BT75">
        <v>195</v>
      </c>
      <c r="BU75">
        <v>0.8</v>
      </c>
      <c r="BV75">
        <v>208</v>
      </c>
      <c r="BW75">
        <v>13.85</v>
      </c>
      <c r="BX75"/>
      <c r="BY75">
        <v>106</v>
      </c>
      <c r="BZ75"/>
      <c r="CP75" s="49"/>
    </row>
    <row r="76" spans="2:94" x14ac:dyDescent="0.25">
      <c r="B76" t="s">
        <v>311</v>
      </c>
      <c r="C76" t="s">
        <v>119</v>
      </c>
      <c r="D76" t="s">
        <v>228</v>
      </c>
      <c r="E76" t="s">
        <v>229</v>
      </c>
      <c r="F76" s="62">
        <v>45469</v>
      </c>
      <c r="G76" s="62">
        <v>45499</v>
      </c>
      <c r="H76"/>
      <c r="I76"/>
      <c r="J76"/>
      <c r="K76"/>
      <c r="L76">
        <v>1240</v>
      </c>
      <c r="M76"/>
      <c r="N76"/>
      <c r="O76"/>
      <c r="P76"/>
      <c r="Q76">
        <v>68.900000000000006</v>
      </c>
      <c r="R76">
        <v>68.900000000000006</v>
      </c>
      <c r="S76"/>
      <c r="T76">
        <v>13</v>
      </c>
      <c r="U76">
        <v>1.4</v>
      </c>
      <c r="V76"/>
      <c r="W76">
        <v>24.1</v>
      </c>
      <c r="X76">
        <v>15.05</v>
      </c>
      <c r="Y76">
        <v>4.26</v>
      </c>
      <c r="Z76"/>
      <c r="AA76"/>
      <c r="AB76">
        <v>20.7</v>
      </c>
      <c r="AC76">
        <v>19.3</v>
      </c>
      <c r="AD76"/>
      <c r="AE76">
        <v>2.42</v>
      </c>
      <c r="AF76"/>
      <c r="AG76">
        <v>5.0999999999999996</v>
      </c>
      <c r="AH76"/>
      <c r="AI76"/>
      <c r="AJ76">
        <v>56.2</v>
      </c>
      <c r="AK76"/>
      <c r="AL76">
        <v>1.96</v>
      </c>
      <c r="AM76"/>
      <c r="AN76"/>
      <c r="AO76"/>
      <c r="AP76"/>
      <c r="AQ76"/>
      <c r="AR76">
        <v>4.18</v>
      </c>
      <c r="AS76">
        <v>51.1</v>
      </c>
      <c r="AT76"/>
      <c r="AU76"/>
      <c r="AV76"/>
      <c r="AW76"/>
      <c r="AX76">
        <v>11.95</v>
      </c>
      <c r="AY76">
        <v>11.95</v>
      </c>
      <c r="AZ76">
        <v>15.7</v>
      </c>
      <c r="BA76"/>
      <c r="BB76"/>
      <c r="BC76"/>
      <c r="BD76">
        <v>42.6</v>
      </c>
      <c r="BE76"/>
      <c r="BF76">
        <v>12.6</v>
      </c>
      <c r="BG76">
        <v>1.2</v>
      </c>
      <c r="BH76">
        <v>74.400000000000006</v>
      </c>
      <c r="BI76">
        <v>0.3</v>
      </c>
      <c r="BJ76">
        <v>3.54</v>
      </c>
      <c r="BK76">
        <v>3.54</v>
      </c>
      <c r="BL76"/>
      <c r="BM76">
        <v>3.13</v>
      </c>
      <c r="BN76">
        <v>0.36</v>
      </c>
      <c r="BO76"/>
      <c r="BP76">
        <v>2.11</v>
      </c>
      <c r="BQ76">
        <v>1.61</v>
      </c>
      <c r="BR76">
        <v>1.61</v>
      </c>
      <c r="BS76">
        <v>1.61</v>
      </c>
      <c r="BT76">
        <v>237</v>
      </c>
      <c r="BU76">
        <v>1</v>
      </c>
      <c r="BV76">
        <v>161</v>
      </c>
      <c r="BW76">
        <v>13.15</v>
      </c>
      <c r="BX76"/>
      <c r="BY76">
        <v>90</v>
      </c>
      <c r="BZ76"/>
      <c r="CP76" s="49"/>
    </row>
    <row r="77" spans="2:94" x14ac:dyDescent="0.25">
      <c r="B77" t="s">
        <v>312</v>
      </c>
      <c r="C77" t="s">
        <v>119</v>
      </c>
      <c r="D77" t="s">
        <v>228</v>
      </c>
      <c r="E77" t="s">
        <v>229</v>
      </c>
      <c r="F77" s="62">
        <v>45469</v>
      </c>
      <c r="G77" s="62">
        <v>45499</v>
      </c>
      <c r="H77"/>
      <c r="I77"/>
      <c r="J77"/>
      <c r="K77"/>
      <c r="L77">
        <v>422</v>
      </c>
      <c r="M77"/>
      <c r="N77"/>
      <c r="O77"/>
      <c r="P77"/>
      <c r="Q77">
        <v>34.200000000000003</v>
      </c>
      <c r="R77">
        <v>34.200000000000003</v>
      </c>
      <c r="S77"/>
      <c r="T77">
        <v>16</v>
      </c>
      <c r="U77">
        <v>1.4</v>
      </c>
      <c r="V77"/>
      <c r="W77">
        <v>17.95</v>
      </c>
      <c r="X77">
        <v>11.7</v>
      </c>
      <c r="Y77">
        <v>2.7</v>
      </c>
      <c r="Z77"/>
      <c r="AA77"/>
      <c r="AB77">
        <v>22.1</v>
      </c>
      <c r="AC77">
        <v>14.45</v>
      </c>
      <c r="AD77"/>
      <c r="AE77">
        <v>2.87</v>
      </c>
      <c r="AF77"/>
      <c r="AG77">
        <v>3.92</v>
      </c>
      <c r="AH77"/>
      <c r="AI77"/>
      <c r="AJ77">
        <v>38.200000000000003</v>
      </c>
      <c r="AK77"/>
      <c r="AL77">
        <v>1.48</v>
      </c>
      <c r="AM77"/>
      <c r="AN77"/>
      <c r="AO77"/>
      <c r="AP77"/>
      <c r="AQ77"/>
      <c r="AR77">
        <v>4.32</v>
      </c>
      <c r="AS77">
        <v>35.200000000000003</v>
      </c>
      <c r="AT77"/>
      <c r="AU77"/>
      <c r="AV77"/>
      <c r="AW77"/>
      <c r="AX77">
        <v>8.14</v>
      </c>
      <c r="AY77">
        <v>8.14</v>
      </c>
      <c r="AZ77">
        <v>14.4</v>
      </c>
      <c r="BA77"/>
      <c r="BB77"/>
      <c r="BC77"/>
      <c r="BD77">
        <v>49.8</v>
      </c>
      <c r="BE77"/>
      <c r="BF77">
        <v>8.74</v>
      </c>
      <c r="BG77">
        <v>1.6</v>
      </c>
      <c r="BH77">
        <v>61.5</v>
      </c>
      <c r="BI77">
        <v>0.3</v>
      </c>
      <c r="BJ77">
        <v>2.56</v>
      </c>
      <c r="BK77">
        <v>2.56</v>
      </c>
      <c r="BL77"/>
      <c r="BM77">
        <v>3.17</v>
      </c>
      <c r="BN77">
        <v>0.38</v>
      </c>
      <c r="BO77"/>
      <c r="BP77">
        <v>1.53</v>
      </c>
      <c r="BQ77">
        <v>1.59</v>
      </c>
      <c r="BR77">
        <v>1.59</v>
      </c>
      <c r="BS77">
        <v>1.59</v>
      </c>
      <c r="BT77">
        <v>216</v>
      </c>
      <c r="BU77">
        <v>0.8</v>
      </c>
      <c r="BV77">
        <v>121</v>
      </c>
      <c r="BW77">
        <v>8.7100000000000009</v>
      </c>
      <c r="BX77"/>
      <c r="BY77">
        <v>92</v>
      </c>
      <c r="BZ77"/>
      <c r="CP77" s="49"/>
    </row>
    <row r="78" spans="2:94" x14ac:dyDescent="0.25">
      <c r="B78" t="s">
        <v>313</v>
      </c>
      <c r="C78" t="s">
        <v>119</v>
      </c>
      <c r="D78" t="s">
        <v>228</v>
      </c>
      <c r="E78" t="s">
        <v>229</v>
      </c>
      <c r="F78" s="62">
        <v>45469</v>
      </c>
      <c r="G78" s="62">
        <v>45499</v>
      </c>
      <c r="H78"/>
      <c r="I78"/>
      <c r="J78"/>
      <c r="K78"/>
      <c r="L78">
        <v>110</v>
      </c>
      <c r="M78"/>
      <c r="N78"/>
      <c r="O78"/>
      <c r="P78"/>
      <c r="Q78">
        <v>35.5</v>
      </c>
      <c r="R78">
        <v>35.5</v>
      </c>
      <c r="S78"/>
      <c r="T78">
        <v>13</v>
      </c>
      <c r="U78">
        <v>1.2</v>
      </c>
      <c r="V78"/>
      <c r="W78">
        <v>7.27</v>
      </c>
      <c r="X78">
        <v>4.63</v>
      </c>
      <c r="Y78">
        <v>1.64</v>
      </c>
      <c r="Z78"/>
      <c r="AA78"/>
      <c r="AB78">
        <v>23</v>
      </c>
      <c r="AC78">
        <v>7.34</v>
      </c>
      <c r="AD78"/>
      <c r="AE78">
        <v>2.62</v>
      </c>
      <c r="AF78"/>
      <c r="AG78">
        <v>1.62</v>
      </c>
      <c r="AH78"/>
      <c r="AI78"/>
      <c r="AJ78">
        <v>26.7</v>
      </c>
      <c r="AK78"/>
      <c r="AL78">
        <v>0.69</v>
      </c>
      <c r="AM78"/>
      <c r="AN78"/>
      <c r="AO78"/>
      <c r="AP78"/>
      <c r="AQ78"/>
      <c r="AR78">
        <v>4.43</v>
      </c>
      <c r="AS78">
        <v>26.6</v>
      </c>
      <c r="AT78"/>
      <c r="AU78"/>
      <c r="AV78"/>
      <c r="AW78"/>
      <c r="AX78">
        <v>5.79</v>
      </c>
      <c r="AY78">
        <v>5.79</v>
      </c>
      <c r="AZ78">
        <v>6.7</v>
      </c>
      <c r="BA78"/>
      <c r="BB78"/>
      <c r="BC78"/>
      <c r="BD78">
        <v>39.1</v>
      </c>
      <c r="BE78"/>
      <c r="BF78">
        <v>6.36</v>
      </c>
      <c r="BG78">
        <v>0.8</v>
      </c>
      <c r="BH78">
        <v>75.8</v>
      </c>
      <c r="BI78">
        <v>0.3</v>
      </c>
      <c r="BJ78">
        <v>1.1599999999999999</v>
      </c>
      <c r="BK78">
        <v>1.1599999999999999</v>
      </c>
      <c r="BL78"/>
      <c r="BM78">
        <v>3.26</v>
      </c>
      <c r="BN78">
        <v>0.36</v>
      </c>
      <c r="BO78"/>
      <c r="BP78">
        <v>0.65</v>
      </c>
      <c r="BQ78">
        <v>1.69</v>
      </c>
      <c r="BR78">
        <v>1.69</v>
      </c>
      <c r="BS78">
        <v>1.69</v>
      </c>
      <c r="BT78">
        <v>203</v>
      </c>
      <c r="BU78">
        <v>0.8</v>
      </c>
      <c r="BV78">
        <v>50.7</v>
      </c>
      <c r="BW78">
        <v>4.4800000000000004</v>
      </c>
      <c r="BX78"/>
      <c r="BY78">
        <v>88</v>
      </c>
      <c r="BZ78"/>
      <c r="CP78" s="49"/>
    </row>
    <row r="79" spans="2:94" x14ac:dyDescent="0.25">
      <c r="B79" t="s">
        <v>314</v>
      </c>
      <c r="C79" t="s">
        <v>119</v>
      </c>
      <c r="D79" t="s">
        <v>228</v>
      </c>
      <c r="E79" t="s">
        <v>229</v>
      </c>
      <c r="F79" s="62">
        <v>45469</v>
      </c>
      <c r="G79" s="62">
        <v>45499</v>
      </c>
      <c r="H79"/>
      <c r="I79"/>
      <c r="J79"/>
      <c r="K79"/>
      <c r="L79">
        <v>230</v>
      </c>
      <c r="M79"/>
      <c r="N79"/>
      <c r="O79"/>
      <c r="P79"/>
      <c r="Q79">
        <v>18.8</v>
      </c>
      <c r="R79">
        <v>18.8</v>
      </c>
      <c r="S79"/>
      <c r="T79">
        <v>15</v>
      </c>
      <c r="U79">
        <v>2.35</v>
      </c>
      <c r="V79"/>
      <c r="W79">
        <v>4.6100000000000003</v>
      </c>
      <c r="X79">
        <v>2.83</v>
      </c>
      <c r="Y79">
        <v>1.22</v>
      </c>
      <c r="Z79"/>
      <c r="AA79"/>
      <c r="AB79">
        <v>17</v>
      </c>
      <c r="AC79">
        <v>4.72</v>
      </c>
      <c r="AD79"/>
      <c r="AE79">
        <v>2.46</v>
      </c>
      <c r="AF79"/>
      <c r="AG79">
        <v>1.02</v>
      </c>
      <c r="AH79"/>
      <c r="AI79"/>
      <c r="AJ79">
        <v>16.7</v>
      </c>
      <c r="AK79"/>
      <c r="AL79">
        <v>0.56999999999999995</v>
      </c>
      <c r="AM79"/>
      <c r="AN79"/>
      <c r="AO79"/>
      <c r="AP79"/>
      <c r="AQ79"/>
      <c r="AR79">
        <v>4.17</v>
      </c>
      <c r="AS79">
        <v>17</v>
      </c>
      <c r="AT79"/>
      <c r="AU79"/>
      <c r="AV79"/>
      <c r="AW79"/>
      <c r="AX79">
        <v>3.96</v>
      </c>
      <c r="AY79">
        <v>3.96</v>
      </c>
      <c r="AZ79">
        <v>31.4</v>
      </c>
      <c r="BA79"/>
      <c r="BB79"/>
      <c r="BC79"/>
      <c r="BD79">
        <v>40</v>
      </c>
      <c r="BE79"/>
      <c r="BF79">
        <v>3.42</v>
      </c>
      <c r="BG79">
        <v>0.9</v>
      </c>
      <c r="BH79">
        <v>101</v>
      </c>
      <c r="BI79">
        <v>0.2</v>
      </c>
      <c r="BJ79">
        <v>0.64</v>
      </c>
      <c r="BK79">
        <v>0.64</v>
      </c>
      <c r="BL79"/>
      <c r="BM79">
        <v>3.2</v>
      </c>
      <c r="BN79">
        <v>0.36</v>
      </c>
      <c r="BO79"/>
      <c r="BP79">
        <v>0.45</v>
      </c>
      <c r="BQ79">
        <v>1.08</v>
      </c>
      <c r="BR79">
        <v>1.08</v>
      </c>
      <c r="BS79">
        <v>1.08</v>
      </c>
      <c r="BT79">
        <v>187</v>
      </c>
      <c r="BU79">
        <v>1</v>
      </c>
      <c r="BV79">
        <v>31.2</v>
      </c>
      <c r="BW79">
        <v>3.04</v>
      </c>
      <c r="BX79"/>
      <c r="BY79">
        <v>88</v>
      </c>
      <c r="BZ79"/>
      <c r="CP79" s="49"/>
    </row>
    <row r="80" spans="2:94" x14ac:dyDescent="0.25">
      <c r="B80" t="s">
        <v>315</v>
      </c>
      <c r="C80" t="s">
        <v>119</v>
      </c>
      <c r="D80" t="s">
        <v>228</v>
      </c>
      <c r="E80" t="s">
        <v>229</v>
      </c>
      <c r="F80" s="62">
        <v>45469</v>
      </c>
      <c r="G80" s="62">
        <v>45499</v>
      </c>
      <c r="H80"/>
      <c r="I80"/>
      <c r="J80"/>
      <c r="K80"/>
      <c r="L80">
        <v>119.5</v>
      </c>
      <c r="M80"/>
      <c r="N80"/>
      <c r="O80"/>
      <c r="P80"/>
      <c r="Q80">
        <v>24.4</v>
      </c>
      <c r="R80">
        <v>24.4</v>
      </c>
      <c r="S80"/>
      <c r="T80">
        <v>15</v>
      </c>
      <c r="U80">
        <v>1.2</v>
      </c>
      <c r="V80"/>
      <c r="W80">
        <v>4.09</v>
      </c>
      <c r="X80">
        <v>2.9</v>
      </c>
      <c r="Y80">
        <v>0.94</v>
      </c>
      <c r="Z80"/>
      <c r="AA80"/>
      <c r="AB80">
        <v>18.899999999999999</v>
      </c>
      <c r="AC80">
        <v>3.99</v>
      </c>
      <c r="AD80"/>
      <c r="AE80">
        <v>2.16</v>
      </c>
      <c r="AF80"/>
      <c r="AG80">
        <v>0.91</v>
      </c>
      <c r="AH80"/>
      <c r="AI80"/>
      <c r="AJ80">
        <v>14.8</v>
      </c>
      <c r="AK80"/>
      <c r="AL80">
        <v>0.41</v>
      </c>
      <c r="AM80"/>
      <c r="AN80"/>
      <c r="AO80"/>
      <c r="AP80"/>
      <c r="AQ80"/>
      <c r="AR80">
        <v>3.68</v>
      </c>
      <c r="AS80">
        <v>15.1</v>
      </c>
      <c r="AT80"/>
      <c r="AU80"/>
      <c r="AV80"/>
      <c r="AW80"/>
      <c r="AX80">
        <v>3.48</v>
      </c>
      <c r="AY80">
        <v>3.48</v>
      </c>
      <c r="AZ80">
        <v>11.2</v>
      </c>
      <c r="BA80"/>
      <c r="BB80"/>
      <c r="BC80"/>
      <c r="BD80">
        <v>43.9</v>
      </c>
      <c r="BE80"/>
      <c r="BF80">
        <v>3.82</v>
      </c>
      <c r="BG80">
        <v>1.3</v>
      </c>
      <c r="BH80">
        <v>112</v>
      </c>
      <c r="BI80">
        <v>0.2</v>
      </c>
      <c r="BJ80">
        <v>0.63</v>
      </c>
      <c r="BK80">
        <v>0.63</v>
      </c>
      <c r="BL80"/>
      <c r="BM80">
        <v>2.81</v>
      </c>
      <c r="BN80">
        <v>0.33</v>
      </c>
      <c r="BO80"/>
      <c r="BP80">
        <v>0.42</v>
      </c>
      <c r="BQ80">
        <v>1.06</v>
      </c>
      <c r="BR80">
        <v>1.06</v>
      </c>
      <c r="BS80">
        <v>1.06</v>
      </c>
      <c r="BT80">
        <v>149</v>
      </c>
      <c r="BU80">
        <v>0.6</v>
      </c>
      <c r="BV80">
        <v>28.9</v>
      </c>
      <c r="BW80">
        <v>2.68</v>
      </c>
      <c r="BX80"/>
      <c r="BY80">
        <v>83</v>
      </c>
      <c r="BZ80"/>
      <c r="CP80" s="49"/>
    </row>
    <row r="81" spans="2:94" x14ac:dyDescent="0.25">
      <c r="B81" t="s">
        <v>316</v>
      </c>
      <c r="C81" t="s">
        <v>119</v>
      </c>
      <c r="D81" t="s">
        <v>228</v>
      </c>
      <c r="E81" t="s">
        <v>229</v>
      </c>
      <c r="F81" s="62">
        <v>45469</v>
      </c>
      <c r="G81" s="62">
        <v>45499</v>
      </c>
      <c r="H81"/>
      <c r="I81"/>
      <c r="J81"/>
      <c r="K81"/>
      <c r="L81">
        <v>168</v>
      </c>
      <c r="M81"/>
      <c r="N81"/>
      <c r="O81"/>
      <c r="P81"/>
      <c r="Q81">
        <v>14.8</v>
      </c>
      <c r="R81">
        <v>14.8</v>
      </c>
      <c r="S81"/>
      <c r="T81">
        <v>23</v>
      </c>
      <c r="U81">
        <v>2.19</v>
      </c>
      <c r="V81"/>
      <c r="W81">
        <v>3.19</v>
      </c>
      <c r="X81">
        <v>2.0099999999999998</v>
      </c>
      <c r="Y81">
        <v>0.66</v>
      </c>
      <c r="Z81"/>
      <c r="AA81"/>
      <c r="AB81">
        <v>25</v>
      </c>
      <c r="AC81">
        <v>2.5</v>
      </c>
      <c r="AD81"/>
      <c r="AE81">
        <v>6.64</v>
      </c>
      <c r="AF81"/>
      <c r="AG81">
        <v>0.62</v>
      </c>
      <c r="AH81"/>
      <c r="AI81"/>
      <c r="AJ81">
        <v>11.8</v>
      </c>
      <c r="AK81"/>
      <c r="AL81">
        <v>0.27</v>
      </c>
      <c r="AM81"/>
      <c r="AN81"/>
      <c r="AO81"/>
      <c r="AP81"/>
      <c r="AQ81"/>
      <c r="AR81">
        <v>8.9700000000000006</v>
      </c>
      <c r="AS81">
        <v>11.3</v>
      </c>
      <c r="AT81"/>
      <c r="AU81"/>
      <c r="AV81"/>
      <c r="AW81"/>
      <c r="AX81">
        <v>2.58</v>
      </c>
      <c r="AY81">
        <v>2.58</v>
      </c>
      <c r="AZ81">
        <v>17.399999999999999</v>
      </c>
      <c r="BA81"/>
      <c r="BB81"/>
      <c r="BC81"/>
      <c r="BD81">
        <v>45.1</v>
      </c>
      <c r="BE81"/>
      <c r="BF81">
        <v>1.69</v>
      </c>
      <c r="BG81">
        <v>2</v>
      </c>
      <c r="BH81">
        <v>23.6</v>
      </c>
      <c r="BI81">
        <v>0.6</v>
      </c>
      <c r="BJ81">
        <v>0.49</v>
      </c>
      <c r="BK81">
        <v>0.49</v>
      </c>
      <c r="BL81"/>
      <c r="BM81">
        <v>6.17</v>
      </c>
      <c r="BN81">
        <v>0.65</v>
      </c>
      <c r="BO81"/>
      <c r="BP81">
        <v>0.27</v>
      </c>
      <c r="BQ81">
        <v>1.68</v>
      </c>
      <c r="BR81">
        <v>1.68</v>
      </c>
      <c r="BS81">
        <v>1.68</v>
      </c>
      <c r="BT81">
        <v>306</v>
      </c>
      <c r="BU81">
        <v>1.3</v>
      </c>
      <c r="BV81">
        <v>20.2</v>
      </c>
      <c r="BW81">
        <v>1.68</v>
      </c>
      <c r="BX81"/>
      <c r="BY81">
        <v>239</v>
      </c>
      <c r="BZ81"/>
      <c r="CP81" s="49"/>
    </row>
    <row r="82" spans="2:94" x14ac:dyDescent="0.25">
      <c r="B82" t="s">
        <v>317</v>
      </c>
      <c r="C82" t="s">
        <v>119</v>
      </c>
      <c r="D82" t="s">
        <v>228</v>
      </c>
      <c r="E82" t="s">
        <v>229</v>
      </c>
      <c r="F82" s="62">
        <v>45469</v>
      </c>
      <c r="G82" s="62">
        <v>45499</v>
      </c>
      <c r="H82"/>
      <c r="I82"/>
      <c r="J82"/>
      <c r="K82"/>
      <c r="L82">
        <v>281</v>
      </c>
      <c r="M82"/>
      <c r="N82"/>
      <c r="O82"/>
      <c r="P82"/>
      <c r="Q82">
        <v>33</v>
      </c>
      <c r="R82">
        <v>33</v>
      </c>
      <c r="S82"/>
      <c r="T82">
        <v>14</v>
      </c>
      <c r="U82">
        <v>2.5299999999999998</v>
      </c>
      <c r="V82"/>
      <c r="W82">
        <v>2.88</v>
      </c>
      <c r="X82">
        <v>2.1</v>
      </c>
      <c r="Y82">
        <v>0.54</v>
      </c>
      <c r="Z82"/>
      <c r="AA82"/>
      <c r="AB82">
        <v>26.1</v>
      </c>
      <c r="AC82">
        <v>3.03</v>
      </c>
      <c r="AD82"/>
      <c r="AE82">
        <v>4.07</v>
      </c>
      <c r="AF82"/>
      <c r="AG82">
        <v>0.65</v>
      </c>
      <c r="AH82"/>
      <c r="AI82"/>
      <c r="AJ82">
        <v>13.6</v>
      </c>
      <c r="AK82"/>
      <c r="AL82">
        <v>0.26</v>
      </c>
      <c r="AM82"/>
      <c r="AN82"/>
      <c r="AO82"/>
      <c r="AP82"/>
      <c r="AQ82"/>
      <c r="AR82">
        <v>6.84</v>
      </c>
      <c r="AS82">
        <v>12.3</v>
      </c>
      <c r="AT82"/>
      <c r="AU82"/>
      <c r="AV82"/>
      <c r="AW82"/>
      <c r="AX82">
        <v>3.15</v>
      </c>
      <c r="AY82">
        <v>3.15</v>
      </c>
      <c r="AZ82">
        <v>17.3</v>
      </c>
      <c r="BA82"/>
      <c r="BB82"/>
      <c r="BC82"/>
      <c r="BD82">
        <v>65.7</v>
      </c>
      <c r="BE82"/>
      <c r="BF82">
        <v>2.0499999999999998</v>
      </c>
      <c r="BG82">
        <v>1.9</v>
      </c>
      <c r="BH82">
        <v>18.3</v>
      </c>
      <c r="BI82">
        <v>0.4</v>
      </c>
      <c r="BJ82">
        <v>0.46</v>
      </c>
      <c r="BK82">
        <v>0.46</v>
      </c>
      <c r="BL82"/>
      <c r="BM82">
        <v>5.45</v>
      </c>
      <c r="BN82">
        <v>0.54</v>
      </c>
      <c r="BO82"/>
      <c r="BP82">
        <v>0.32</v>
      </c>
      <c r="BQ82">
        <v>1.55</v>
      </c>
      <c r="BR82">
        <v>1.55</v>
      </c>
      <c r="BS82">
        <v>1.55</v>
      </c>
      <c r="BT82">
        <v>287</v>
      </c>
      <c r="BU82">
        <v>1.2</v>
      </c>
      <c r="BV82">
        <v>18.8</v>
      </c>
      <c r="BW82">
        <v>2.09</v>
      </c>
      <c r="BX82"/>
      <c r="BY82">
        <v>141</v>
      </c>
      <c r="BZ82"/>
      <c r="CP82" s="49"/>
    </row>
    <row r="83" spans="2:94" x14ac:dyDescent="0.25">
      <c r="B83" t="s">
        <v>318</v>
      </c>
      <c r="C83" t="s">
        <v>119</v>
      </c>
      <c r="D83" t="s">
        <v>228</v>
      </c>
      <c r="E83" t="s">
        <v>229</v>
      </c>
      <c r="F83" s="62">
        <v>45469</v>
      </c>
      <c r="G83" s="62">
        <v>45499</v>
      </c>
      <c r="H83"/>
      <c r="I83"/>
      <c r="J83"/>
      <c r="K83"/>
      <c r="L83">
        <v>397</v>
      </c>
      <c r="M83"/>
      <c r="N83"/>
      <c r="O83"/>
      <c r="P83"/>
      <c r="Q83">
        <v>433</v>
      </c>
      <c r="R83">
        <v>433</v>
      </c>
      <c r="S83"/>
      <c r="T83">
        <v>8</v>
      </c>
      <c r="U83">
        <v>2.36</v>
      </c>
      <c r="V83"/>
      <c r="W83">
        <v>10.7</v>
      </c>
      <c r="X83">
        <v>6.45</v>
      </c>
      <c r="Y83">
        <v>2.89</v>
      </c>
      <c r="Z83"/>
      <c r="AA83"/>
      <c r="AB83">
        <v>24.3</v>
      </c>
      <c r="AC83">
        <v>10.4</v>
      </c>
      <c r="AD83"/>
      <c r="AE83">
        <v>3.73</v>
      </c>
      <c r="AF83"/>
      <c r="AG83">
        <v>2.2599999999999998</v>
      </c>
      <c r="AH83"/>
      <c r="AI83"/>
      <c r="AJ83">
        <v>43.1</v>
      </c>
      <c r="AK83"/>
      <c r="AL83">
        <v>1.1599999999999999</v>
      </c>
      <c r="AM83"/>
      <c r="AN83"/>
      <c r="AO83"/>
      <c r="AP83"/>
      <c r="AQ83"/>
      <c r="AR83">
        <v>6.71</v>
      </c>
      <c r="AS83">
        <v>56.1</v>
      </c>
      <c r="AT83"/>
      <c r="AU83"/>
      <c r="AV83"/>
      <c r="AW83"/>
      <c r="AX83">
        <v>13.45</v>
      </c>
      <c r="AY83">
        <v>13.45</v>
      </c>
      <c r="AZ83">
        <v>15.1</v>
      </c>
      <c r="BA83"/>
      <c r="BB83"/>
      <c r="BC83"/>
      <c r="BD83">
        <v>71.3</v>
      </c>
      <c r="BE83"/>
      <c r="BF83">
        <v>11.95</v>
      </c>
      <c r="BG83">
        <v>1.6</v>
      </c>
      <c r="BH83">
        <v>17.7</v>
      </c>
      <c r="BI83">
        <v>0.4</v>
      </c>
      <c r="BJ83">
        <v>1.72</v>
      </c>
      <c r="BK83">
        <v>1.72</v>
      </c>
      <c r="BL83"/>
      <c r="BM83">
        <v>5.01</v>
      </c>
      <c r="BN83">
        <v>0.54</v>
      </c>
      <c r="BO83"/>
      <c r="BP83">
        <v>0.98</v>
      </c>
      <c r="BQ83">
        <v>1.1399999999999999</v>
      </c>
      <c r="BR83">
        <v>1.1399999999999999</v>
      </c>
      <c r="BS83">
        <v>1.1399999999999999</v>
      </c>
      <c r="BT83">
        <v>240</v>
      </c>
      <c r="BU83">
        <v>1.4</v>
      </c>
      <c r="BV83">
        <v>51</v>
      </c>
      <c r="BW83">
        <v>6.69</v>
      </c>
      <c r="BX83"/>
      <c r="BY83">
        <v>132</v>
      </c>
      <c r="BZ83"/>
      <c r="CP83" s="49"/>
    </row>
    <row r="84" spans="2:94" x14ac:dyDescent="0.25">
      <c r="B84" t="s">
        <v>319</v>
      </c>
      <c r="C84" t="s">
        <v>119</v>
      </c>
      <c r="D84" t="s">
        <v>228</v>
      </c>
      <c r="E84" t="s">
        <v>229</v>
      </c>
      <c r="F84" s="62">
        <v>45469</v>
      </c>
      <c r="G84" s="62">
        <v>45499</v>
      </c>
      <c r="H84"/>
      <c r="I84"/>
      <c r="J84"/>
      <c r="K84"/>
      <c r="L84">
        <v>347</v>
      </c>
      <c r="M84"/>
      <c r="N84"/>
      <c r="O84"/>
      <c r="P84"/>
      <c r="Q84">
        <v>92.7</v>
      </c>
      <c r="R84">
        <v>92.7</v>
      </c>
      <c r="S84"/>
      <c r="T84">
        <v>8</v>
      </c>
      <c r="U84">
        <v>2.42</v>
      </c>
      <c r="V84"/>
      <c r="W84">
        <v>15.75</v>
      </c>
      <c r="X84">
        <v>8.94</v>
      </c>
      <c r="Y84">
        <v>4.53</v>
      </c>
      <c r="Z84"/>
      <c r="AA84"/>
      <c r="AB84">
        <v>25.6</v>
      </c>
      <c r="AC84">
        <v>14.65</v>
      </c>
      <c r="AD84"/>
      <c r="AE84">
        <v>3.83</v>
      </c>
      <c r="AF84"/>
      <c r="AG84">
        <v>3.15</v>
      </c>
      <c r="AH84"/>
      <c r="AI84"/>
      <c r="AJ84">
        <v>47.4</v>
      </c>
      <c r="AK84"/>
      <c r="AL84">
        <v>1.58</v>
      </c>
      <c r="AM84"/>
      <c r="AN84"/>
      <c r="AO84"/>
      <c r="AP84"/>
      <c r="AQ84"/>
      <c r="AR84">
        <v>7.05</v>
      </c>
      <c r="AS84">
        <v>67.2</v>
      </c>
      <c r="AT84"/>
      <c r="AU84"/>
      <c r="AV84"/>
      <c r="AW84"/>
      <c r="AX84">
        <v>15.65</v>
      </c>
      <c r="AY84">
        <v>15.65</v>
      </c>
      <c r="AZ84">
        <v>17.8</v>
      </c>
      <c r="BA84"/>
      <c r="BB84"/>
      <c r="BC84"/>
      <c r="BD84">
        <v>71.7</v>
      </c>
      <c r="BE84"/>
      <c r="BF84">
        <v>15.8</v>
      </c>
      <c r="BG84">
        <v>1.8</v>
      </c>
      <c r="BH84">
        <v>19.5</v>
      </c>
      <c r="BI84">
        <v>0.5</v>
      </c>
      <c r="BJ84">
        <v>2.2200000000000002</v>
      </c>
      <c r="BK84">
        <v>2.2200000000000002</v>
      </c>
      <c r="BL84"/>
      <c r="BM84">
        <v>5.48</v>
      </c>
      <c r="BN84">
        <v>0.57999999999999996</v>
      </c>
      <c r="BO84"/>
      <c r="BP84">
        <v>1.4</v>
      </c>
      <c r="BQ84">
        <v>1.1499999999999999</v>
      </c>
      <c r="BR84">
        <v>1.1499999999999999</v>
      </c>
      <c r="BS84">
        <v>1.1499999999999999</v>
      </c>
      <c r="BT84">
        <v>227</v>
      </c>
      <c r="BU84">
        <v>1.1000000000000001</v>
      </c>
      <c r="BV84">
        <v>62.8</v>
      </c>
      <c r="BW84">
        <v>10.4</v>
      </c>
      <c r="BX84"/>
      <c r="BY84">
        <v>144</v>
      </c>
      <c r="BZ84"/>
      <c r="CP84" s="49"/>
    </row>
    <row r="85" spans="2:94" x14ac:dyDescent="0.25">
      <c r="B85" t="s">
        <v>320</v>
      </c>
      <c r="C85" t="s">
        <v>119</v>
      </c>
      <c r="D85" t="s">
        <v>228</v>
      </c>
      <c r="E85" t="s">
        <v>229</v>
      </c>
      <c r="F85" s="62">
        <v>45469</v>
      </c>
      <c r="G85" s="62">
        <v>45499</v>
      </c>
      <c r="H85"/>
      <c r="I85"/>
      <c r="J85"/>
      <c r="K85"/>
      <c r="L85">
        <v>172.5</v>
      </c>
      <c r="M85"/>
      <c r="N85"/>
      <c r="O85"/>
      <c r="P85"/>
      <c r="Q85">
        <v>55.2</v>
      </c>
      <c r="R85">
        <v>55.2</v>
      </c>
      <c r="S85"/>
      <c r="T85">
        <v>8</v>
      </c>
      <c r="U85">
        <v>2.56</v>
      </c>
      <c r="V85"/>
      <c r="W85">
        <v>15.8</v>
      </c>
      <c r="X85">
        <v>9.64</v>
      </c>
      <c r="Y85">
        <v>4.08</v>
      </c>
      <c r="Z85"/>
      <c r="AA85"/>
      <c r="AB85">
        <v>26.6</v>
      </c>
      <c r="AC85">
        <v>14.65</v>
      </c>
      <c r="AD85"/>
      <c r="AE85">
        <v>4.04</v>
      </c>
      <c r="AF85"/>
      <c r="AG85">
        <v>3.18</v>
      </c>
      <c r="AH85"/>
      <c r="AI85"/>
      <c r="AJ85">
        <v>44.3</v>
      </c>
      <c r="AK85"/>
      <c r="AL85">
        <v>1.5</v>
      </c>
      <c r="AM85"/>
      <c r="AN85"/>
      <c r="AO85"/>
      <c r="AP85"/>
      <c r="AQ85"/>
      <c r="AR85">
        <v>7.22</v>
      </c>
      <c r="AS85">
        <v>61.6</v>
      </c>
      <c r="AT85"/>
      <c r="AU85"/>
      <c r="AV85"/>
      <c r="AW85"/>
      <c r="AX85">
        <v>13.85</v>
      </c>
      <c r="AY85">
        <v>13.85</v>
      </c>
      <c r="AZ85">
        <v>25.1</v>
      </c>
      <c r="BA85"/>
      <c r="BB85"/>
      <c r="BC85"/>
      <c r="BD85">
        <v>70.400000000000006</v>
      </c>
      <c r="BE85"/>
      <c r="BF85">
        <v>15.65</v>
      </c>
      <c r="BG85">
        <v>1.5</v>
      </c>
      <c r="BH85">
        <v>18</v>
      </c>
      <c r="BI85">
        <v>0.4</v>
      </c>
      <c r="BJ85">
        <v>2.4500000000000002</v>
      </c>
      <c r="BK85">
        <v>2.4500000000000002</v>
      </c>
      <c r="BL85"/>
      <c r="BM85">
        <v>5.78</v>
      </c>
      <c r="BN85">
        <v>0.56999999999999995</v>
      </c>
      <c r="BO85"/>
      <c r="BP85">
        <v>1.42</v>
      </c>
      <c r="BQ85">
        <v>1.3</v>
      </c>
      <c r="BR85">
        <v>1.3</v>
      </c>
      <c r="BS85">
        <v>1.3</v>
      </c>
      <c r="BT85">
        <v>257</v>
      </c>
      <c r="BU85">
        <v>1.7</v>
      </c>
      <c r="BV85">
        <v>67.2</v>
      </c>
      <c r="BW85">
        <v>10.1</v>
      </c>
      <c r="BX85"/>
      <c r="BY85">
        <v>141</v>
      </c>
      <c r="BZ85"/>
      <c r="CP85" s="49"/>
    </row>
    <row r="86" spans="2:94" x14ac:dyDescent="0.25">
      <c r="B86" t="s">
        <v>321</v>
      </c>
      <c r="C86" t="s">
        <v>119</v>
      </c>
      <c r="D86" t="s">
        <v>228</v>
      </c>
      <c r="E86" t="s">
        <v>229</v>
      </c>
      <c r="F86" s="62">
        <v>45469</v>
      </c>
      <c r="G86" s="62">
        <v>45499</v>
      </c>
      <c r="H86"/>
      <c r="I86"/>
      <c r="J86"/>
      <c r="K86"/>
      <c r="L86">
        <v>233</v>
      </c>
      <c r="M86"/>
      <c r="N86"/>
      <c r="O86"/>
      <c r="P86"/>
      <c r="Q86">
        <v>43.1</v>
      </c>
      <c r="R86">
        <v>43.1</v>
      </c>
      <c r="S86"/>
      <c r="T86">
        <v>11</v>
      </c>
      <c r="U86">
        <v>2.4700000000000002</v>
      </c>
      <c r="V86"/>
      <c r="W86">
        <v>21.3</v>
      </c>
      <c r="X86">
        <v>11.9</v>
      </c>
      <c r="Y86">
        <v>6.69</v>
      </c>
      <c r="Z86"/>
      <c r="AA86"/>
      <c r="AB86">
        <v>26.9</v>
      </c>
      <c r="AC86">
        <v>21.3</v>
      </c>
      <c r="AD86"/>
      <c r="AE86">
        <v>3.78</v>
      </c>
      <c r="AF86"/>
      <c r="AG86">
        <v>4.0999999999999996</v>
      </c>
      <c r="AH86"/>
      <c r="AI86"/>
      <c r="AJ86">
        <v>80.7</v>
      </c>
      <c r="AK86"/>
      <c r="AL86">
        <v>1.91</v>
      </c>
      <c r="AM86"/>
      <c r="AN86"/>
      <c r="AO86"/>
      <c r="AP86"/>
      <c r="AQ86"/>
      <c r="AR86">
        <v>6.66</v>
      </c>
      <c r="AS86">
        <v>112</v>
      </c>
      <c r="AT86"/>
      <c r="AU86"/>
      <c r="AV86"/>
      <c r="AW86"/>
      <c r="AX86">
        <v>25</v>
      </c>
      <c r="AY86">
        <v>25</v>
      </c>
      <c r="AZ86">
        <v>40.799999999999997</v>
      </c>
      <c r="BA86"/>
      <c r="BB86"/>
      <c r="BC86"/>
      <c r="BD86">
        <v>65</v>
      </c>
      <c r="BE86"/>
      <c r="BF86">
        <v>25.5</v>
      </c>
      <c r="BG86">
        <v>1.8</v>
      </c>
      <c r="BH86">
        <v>19.600000000000001</v>
      </c>
      <c r="BI86">
        <v>0.5</v>
      </c>
      <c r="BJ86">
        <v>3.12</v>
      </c>
      <c r="BK86">
        <v>3.12</v>
      </c>
      <c r="BL86"/>
      <c r="BM86">
        <v>5.3</v>
      </c>
      <c r="BN86">
        <v>0.56000000000000005</v>
      </c>
      <c r="BO86"/>
      <c r="BP86">
        <v>1.76</v>
      </c>
      <c r="BQ86">
        <v>1.3</v>
      </c>
      <c r="BR86">
        <v>1.3</v>
      </c>
      <c r="BS86">
        <v>1.3</v>
      </c>
      <c r="BT86">
        <v>284</v>
      </c>
      <c r="BU86">
        <v>1.1000000000000001</v>
      </c>
      <c r="BV86">
        <v>90.8</v>
      </c>
      <c r="BW86">
        <v>12.2</v>
      </c>
      <c r="BX86"/>
      <c r="BY86">
        <v>132</v>
      </c>
      <c r="BZ86"/>
      <c r="CP86" s="49"/>
    </row>
    <row r="87" spans="2:94" x14ac:dyDescent="0.25">
      <c r="B87" t="s">
        <v>322</v>
      </c>
      <c r="C87" t="s">
        <v>119</v>
      </c>
      <c r="D87" t="s">
        <v>228</v>
      </c>
      <c r="E87" t="s">
        <v>229</v>
      </c>
      <c r="F87" s="62">
        <v>45469</v>
      </c>
      <c r="G87" s="62">
        <v>45499</v>
      </c>
      <c r="H87"/>
      <c r="I87"/>
      <c r="J87"/>
      <c r="K87"/>
      <c r="L87">
        <v>235</v>
      </c>
      <c r="M87"/>
      <c r="N87"/>
      <c r="O87"/>
      <c r="P87"/>
      <c r="Q87">
        <v>69.3</v>
      </c>
      <c r="R87">
        <v>69.3</v>
      </c>
      <c r="S87"/>
      <c r="T87">
        <v>9</v>
      </c>
      <c r="U87">
        <v>2.06</v>
      </c>
      <c r="V87"/>
      <c r="W87">
        <v>15.65</v>
      </c>
      <c r="X87">
        <v>7.11</v>
      </c>
      <c r="Y87">
        <v>5.04</v>
      </c>
      <c r="Z87"/>
      <c r="AA87"/>
      <c r="AB87">
        <v>23.7</v>
      </c>
      <c r="AC87">
        <v>16.600000000000001</v>
      </c>
      <c r="AD87"/>
      <c r="AE87">
        <v>3.59</v>
      </c>
      <c r="AF87"/>
      <c r="AG87">
        <v>2.96</v>
      </c>
      <c r="AH87"/>
      <c r="AI87"/>
      <c r="AJ87">
        <v>69.2</v>
      </c>
      <c r="AK87"/>
      <c r="AL87">
        <v>1.08</v>
      </c>
      <c r="AM87"/>
      <c r="AN87"/>
      <c r="AO87"/>
      <c r="AP87"/>
      <c r="AQ87"/>
      <c r="AR87">
        <v>6.16</v>
      </c>
      <c r="AS87">
        <v>90.1</v>
      </c>
      <c r="AT87"/>
      <c r="AU87"/>
      <c r="AV87"/>
      <c r="AW87"/>
      <c r="AX87">
        <v>21</v>
      </c>
      <c r="AY87">
        <v>21</v>
      </c>
      <c r="AZ87">
        <v>32.1</v>
      </c>
      <c r="BA87"/>
      <c r="BB87"/>
      <c r="BC87"/>
      <c r="BD87">
        <v>52.8</v>
      </c>
      <c r="BE87"/>
      <c r="BF87">
        <v>19.8</v>
      </c>
      <c r="BG87">
        <v>1.3</v>
      </c>
      <c r="BH87">
        <v>78.599999999999994</v>
      </c>
      <c r="BI87">
        <v>0.4</v>
      </c>
      <c r="BJ87">
        <v>2.41</v>
      </c>
      <c r="BK87">
        <v>2.41</v>
      </c>
      <c r="BL87"/>
      <c r="BM87">
        <v>4.78</v>
      </c>
      <c r="BN87">
        <v>0.48</v>
      </c>
      <c r="BO87"/>
      <c r="BP87">
        <v>1.1599999999999999</v>
      </c>
      <c r="BQ87">
        <v>1.08</v>
      </c>
      <c r="BR87">
        <v>1.08</v>
      </c>
      <c r="BS87">
        <v>1.08</v>
      </c>
      <c r="BT87">
        <v>235</v>
      </c>
      <c r="BU87">
        <v>1.9</v>
      </c>
      <c r="BV87">
        <v>66.7</v>
      </c>
      <c r="BW87">
        <v>6.77</v>
      </c>
      <c r="BX87"/>
      <c r="BY87">
        <v>126</v>
      </c>
      <c r="BZ87"/>
      <c r="CP87" s="49"/>
    </row>
    <row r="88" spans="2:94" x14ac:dyDescent="0.25">
      <c r="B88" t="s">
        <v>323</v>
      </c>
      <c r="C88" t="s">
        <v>119</v>
      </c>
      <c r="D88" t="s">
        <v>228</v>
      </c>
      <c r="E88" t="s">
        <v>229</v>
      </c>
      <c r="F88" s="62">
        <v>45469</v>
      </c>
      <c r="G88" s="62">
        <v>45499</v>
      </c>
      <c r="H88"/>
      <c r="I88"/>
      <c r="J88"/>
      <c r="K88"/>
      <c r="L88">
        <v>205</v>
      </c>
      <c r="M88"/>
      <c r="N88"/>
      <c r="O88"/>
      <c r="P88"/>
      <c r="Q88">
        <v>33.1</v>
      </c>
      <c r="R88">
        <v>33.1</v>
      </c>
      <c r="S88"/>
      <c r="T88">
        <v>12</v>
      </c>
      <c r="U88">
        <v>1.31</v>
      </c>
      <c r="V88"/>
      <c r="W88">
        <v>6.71</v>
      </c>
      <c r="X88">
        <v>3.69</v>
      </c>
      <c r="Y88">
        <v>2.2000000000000002</v>
      </c>
      <c r="Z88"/>
      <c r="AA88"/>
      <c r="AB88">
        <v>19.5</v>
      </c>
      <c r="AC88">
        <v>6.9</v>
      </c>
      <c r="AD88"/>
      <c r="AE88">
        <v>3.01</v>
      </c>
      <c r="AF88"/>
      <c r="AG88">
        <v>1.42</v>
      </c>
      <c r="AH88"/>
      <c r="AI88"/>
      <c r="AJ88">
        <v>27</v>
      </c>
      <c r="AK88"/>
      <c r="AL88">
        <v>0.48</v>
      </c>
      <c r="AM88"/>
      <c r="AN88"/>
      <c r="AO88"/>
      <c r="AP88"/>
      <c r="AQ88"/>
      <c r="AR88">
        <v>5.44</v>
      </c>
      <c r="AS88">
        <v>35.299999999999997</v>
      </c>
      <c r="AT88"/>
      <c r="AU88"/>
      <c r="AV88"/>
      <c r="AW88"/>
      <c r="AX88">
        <v>7.72</v>
      </c>
      <c r="AY88">
        <v>7.72</v>
      </c>
      <c r="AZ88">
        <v>36.9</v>
      </c>
      <c r="BA88"/>
      <c r="BB88"/>
      <c r="BC88"/>
      <c r="BD88">
        <v>47.3</v>
      </c>
      <c r="BE88"/>
      <c r="BF88">
        <v>7.48</v>
      </c>
      <c r="BG88">
        <v>1.2</v>
      </c>
      <c r="BH88">
        <v>149</v>
      </c>
      <c r="BI88">
        <v>0.3</v>
      </c>
      <c r="BJ88">
        <v>1.1399999999999999</v>
      </c>
      <c r="BK88">
        <v>1.1399999999999999</v>
      </c>
      <c r="BL88"/>
      <c r="BM88">
        <v>3.65</v>
      </c>
      <c r="BN88">
        <v>0.43</v>
      </c>
      <c r="BO88"/>
      <c r="BP88">
        <v>0.57999999999999996</v>
      </c>
      <c r="BQ88">
        <v>1.02</v>
      </c>
      <c r="BR88">
        <v>1.02</v>
      </c>
      <c r="BS88">
        <v>1.02</v>
      </c>
      <c r="BT88">
        <v>239</v>
      </c>
      <c r="BU88">
        <v>4.2</v>
      </c>
      <c r="BV88">
        <v>34.5</v>
      </c>
      <c r="BW88">
        <v>3.92</v>
      </c>
      <c r="BX88"/>
      <c r="BY88">
        <v>107</v>
      </c>
      <c r="BZ88"/>
      <c r="CP88" s="49"/>
    </row>
    <row r="89" spans="2:94" x14ac:dyDescent="0.25">
      <c r="B89" t="s">
        <v>324</v>
      </c>
      <c r="C89" t="s">
        <v>119</v>
      </c>
      <c r="D89" t="s">
        <v>228</v>
      </c>
      <c r="E89" t="s">
        <v>229</v>
      </c>
      <c r="F89" s="62">
        <v>45469</v>
      </c>
      <c r="G89" s="62">
        <v>45499</v>
      </c>
      <c r="H89"/>
      <c r="I89"/>
      <c r="J89"/>
      <c r="K89"/>
      <c r="L89">
        <v>255</v>
      </c>
      <c r="M89"/>
      <c r="N89"/>
      <c r="O89"/>
      <c r="P89"/>
      <c r="Q89">
        <v>46</v>
      </c>
      <c r="R89">
        <v>46</v>
      </c>
      <c r="S89"/>
      <c r="T89">
        <v>105</v>
      </c>
      <c r="U89">
        <v>2.38</v>
      </c>
      <c r="V89"/>
      <c r="W89">
        <v>7.89</v>
      </c>
      <c r="X89">
        <v>4.7300000000000004</v>
      </c>
      <c r="Y89">
        <v>1.74</v>
      </c>
      <c r="Z89"/>
      <c r="AA89"/>
      <c r="AB89">
        <v>23</v>
      </c>
      <c r="AC89">
        <v>8.8699999999999992</v>
      </c>
      <c r="AD89"/>
      <c r="AE89">
        <v>4.33</v>
      </c>
      <c r="AF89"/>
      <c r="AG89">
        <v>1.76</v>
      </c>
      <c r="AH89"/>
      <c r="AI89"/>
      <c r="AJ89">
        <v>31.2</v>
      </c>
      <c r="AK89"/>
      <c r="AL89">
        <v>0.7</v>
      </c>
      <c r="AM89"/>
      <c r="AN89"/>
      <c r="AO89"/>
      <c r="AP89"/>
      <c r="AQ89"/>
      <c r="AR89">
        <v>7.33</v>
      </c>
      <c r="AS89">
        <v>31.1</v>
      </c>
      <c r="AT89"/>
      <c r="AU89"/>
      <c r="AV89"/>
      <c r="AW89"/>
      <c r="AX89">
        <v>6.86</v>
      </c>
      <c r="AY89">
        <v>6.86</v>
      </c>
      <c r="AZ89">
        <v>56.1</v>
      </c>
      <c r="BA89"/>
      <c r="BB89"/>
      <c r="BC89"/>
      <c r="BD89">
        <v>61.6</v>
      </c>
      <c r="BE89"/>
      <c r="BF89">
        <v>7.74</v>
      </c>
      <c r="BG89">
        <v>1.6</v>
      </c>
      <c r="BH89">
        <v>43.7</v>
      </c>
      <c r="BI89">
        <v>0.4</v>
      </c>
      <c r="BJ89">
        <v>1.28</v>
      </c>
      <c r="BK89">
        <v>1.28</v>
      </c>
      <c r="BL89"/>
      <c r="BM89">
        <v>5.27</v>
      </c>
      <c r="BN89">
        <v>0.6</v>
      </c>
      <c r="BO89"/>
      <c r="BP89">
        <v>0.79</v>
      </c>
      <c r="BQ89">
        <v>1.46</v>
      </c>
      <c r="BR89">
        <v>1.46</v>
      </c>
      <c r="BS89">
        <v>1.46</v>
      </c>
      <c r="BT89">
        <v>270</v>
      </c>
      <c r="BU89">
        <v>2.1</v>
      </c>
      <c r="BV89">
        <v>43.2</v>
      </c>
      <c r="BW89">
        <v>4.62</v>
      </c>
      <c r="BX89"/>
      <c r="BY89">
        <v>143</v>
      </c>
      <c r="BZ89"/>
      <c r="CP89" s="49"/>
    </row>
    <row r="90" spans="2:94" x14ac:dyDescent="0.25">
      <c r="B90" t="s">
        <v>325</v>
      </c>
      <c r="C90" t="s">
        <v>119</v>
      </c>
      <c r="D90" t="s">
        <v>228</v>
      </c>
      <c r="E90" t="s">
        <v>229</v>
      </c>
      <c r="F90" s="62">
        <v>45469</v>
      </c>
      <c r="G90" s="62">
        <v>45499</v>
      </c>
      <c r="H90"/>
      <c r="I90"/>
      <c r="J90"/>
      <c r="K90"/>
      <c r="L90">
        <v>623</v>
      </c>
      <c r="M90"/>
      <c r="N90"/>
      <c r="O90"/>
      <c r="P90"/>
      <c r="Q90">
        <v>129</v>
      </c>
      <c r="R90">
        <v>129</v>
      </c>
      <c r="S90"/>
      <c r="T90">
        <v>23</v>
      </c>
      <c r="U90">
        <v>2.67</v>
      </c>
      <c r="V90"/>
      <c r="W90">
        <v>14.85</v>
      </c>
      <c r="X90">
        <v>8.5500000000000007</v>
      </c>
      <c r="Y90">
        <v>4.8</v>
      </c>
      <c r="Z90"/>
      <c r="AA90"/>
      <c r="AB90">
        <v>24.3</v>
      </c>
      <c r="AC90">
        <v>15.25</v>
      </c>
      <c r="AD90"/>
      <c r="AE90">
        <v>4.43</v>
      </c>
      <c r="AF90"/>
      <c r="AG90">
        <v>2.92</v>
      </c>
      <c r="AH90"/>
      <c r="AI90"/>
      <c r="AJ90">
        <v>67.599999999999994</v>
      </c>
      <c r="AK90"/>
      <c r="AL90">
        <v>1.42</v>
      </c>
      <c r="AM90"/>
      <c r="AN90"/>
      <c r="AO90"/>
      <c r="AP90"/>
      <c r="AQ90"/>
      <c r="AR90">
        <v>9.17</v>
      </c>
      <c r="AS90">
        <v>97.4</v>
      </c>
      <c r="AT90"/>
      <c r="AU90"/>
      <c r="AV90"/>
      <c r="AW90"/>
      <c r="AX90">
        <v>21.4</v>
      </c>
      <c r="AY90">
        <v>21.4</v>
      </c>
      <c r="AZ90">
        <v>51.7</v>
      </c>
      <c r="BA90"/>
      <c r="BB90"/>
      <c r="BC90"/>
      <c r="BD90">
        <v>66.8</v>
      </c>
      <c r="BE90"/>
      <c r="BF90">
        <v>19.45</v>
      </c>
      <c r="BG90">
        <v>2.2000000000000002</v>
      </c>
      <c r="BH90">
        <v>20.100000000000001</v>
      </c>
      <c r="BI90">
        <v>0.6</v>
      </c>
      <c r="BJ90">
        <v>2.21</v>
      </c>
      <c r="BK90">
        <v>2.21</v>
      </c>
      <c r="BL90"/>
      <c r="BM90">
        <v>5.62</v>
      </c>
      <c r="BN90">
        <v>0.75</v>
      </c>
      <c r="BO90"/>
      <c r="BP90">
        <v>1.26</v>
      </c>
      <c r="BQ90">
        <v>1.52</v>
      </c>
      <c r="BR90">
        <v>1.52</v>
      </c>
      <c r="BS90">
        <v>1.52</v>
      </c>
      <c r="BT90">
        <v>342</v>
      </c>
      <c r="BU90">
        <v>1.2</v>
      </c>
      <c r="BV90">
        <v>69.2</v>
      </c>
      <c r="BW90">
        <v>8.92</v>
      </c>
      <c r="BX90"/>
      <c r="BY90">
        <v>159</v>
      </c>
      <c r="BZ90"/>
      <c r="CP90" s="49"/>
    </row>
    <row r="91" spans="2:94" x14ac:dyDescent="0.25">
      <c r="B91" t="s">
        <v>326</v>
      </c>
      <c r="C91" t="s">
        <v>119</v>
      </c>
      <c r="D91" t="s">
        <v>228</v>
      </c>
      <c r="E91" t="s">
        <v>229</v>
      </c>
      <c r="F91" s="62">
        <v>45469</v>
      </c>
      <c r="G91" s="62">
        <v>45499</v>
      </c>
      <c r="H91"/>
      <c r="I91"/>
      <c r="J91"/>
      <c r="K91"/>
      <c r="L91">
        <v>649</v>
      </c>
      <c r="M91"/>
      <c r="N91"/>
      <c r="O91"/>
      <c r="P91"/>
      <c r="Q91">
        <v>102.5</v>
      </c>
      <c r="R91">
        <v>102.5</v>
      </c>
      <c r="S91"/>
      <c r="T91">
        <v>17</v>
      </c>
      <c r="U91">
        <v>2.62</v>
      </c>
      <c r="V91"/>
      <c r="W91">
        <v>19.899999999999999</v>
      </c>
      <c r="X91">
        <v>11.35</v>
      </c>
      <c r="Y91">
        <v>5.92</v>
      </c>
      <c r="Z91"/>
      <c r="AA91"/>
      <c r="AB91">
        <v>24.7</v>
      </c>
      <c r="AC91">
        <v>21</v>
      </c>
      <c r="AD91"/>
      <c r="AE91">
        <v>4.37</v>
      </c>
      <c r="AF91"/>
      <c r="AG91">
        <v>4.16</v>
      </c>
      <c r="AH91"/>
      <c r="AI91"/>
      <c r="AJ91">
        <v>78.900000000000006</v>
      </c>
      <c r="AK91"/>
      <c r="AL91">
        <v>1.93</v>
      </c>
      <c r="AM91"/>
      <c r="AN91"/>
      <c r="AO91"/>
      <c r="AP91"/>
      <c r="AQ91"/>
      <c r="AR91">
        <v>8.3000000000000007</v>
      </c>
      <c r="AS91">
        <v>112.5</v>
      </c>
      <c r="AT91"/>
      <c r="AU91"/>
      <c r="AV91"/>
      <c r="AW91"/>
      <c r="AX91">
        <v>24.9</v>
      </c>
      <c r="AY91">
        <v>24.9</v>
      </c>
      <c r="AZ91">
        <v>53.2</v>
      </c>
      <c r="BA91"/>
      <c r="BB91"/>
      <c r="BC91"/>
      <c r="BD91">
        <v>75.3</v>
      </c>
      <c r="BE91"/>
      <c r="BF91">
        <v>24.8</v>
      </c>
      <c r="BG91">
        <v>2.2000000000000002</v>
      </c>
      <c r="BH91">
        <v>15</v>
      </c>
      <c r="BI91">
        <v>0.6</v>
      </c>
      <c r="BJ91">
        <v>2.94</v>
      </c>
      <c r="BK91">
        <v>2.94</v>
      </c>
      <c r="BL91"/>
      <c r="BM91">
        <v>5.74</v>
      </c>
      <c r="BN91">
        <v>0.73</v>
      </c>
      <c r="BO91"/>
      <c r="BP91">
        <v>1.78</v>
      </c>
      <c r="BQ91">
        <v>1.42</v>
      </c>
      <c r="BR91">
        <v>1.42</v>
      </c>
      <c r="BS91">
        <v>1.42</v>
      </c>
      <c r="BT91">
        <v>351</v>
      </c>
      <c r="BU91">
        <v>1.2</v>
      </c>
      <c r="BV91">
        <v>91</v>
      </c>
      <c r="BW91">
        <v>12</v>
      </c>
      <c r="BX91"/>
      <c r="BY91">
        <v>160</v>
      </c>
      <c r="BZ91"/>
      <c r="CP91" s="49"/>
    </row>
    <row r="92" spans="2:94" x14ac:dyDescent="0.25">
      <c r="B92" t="s">
        <v>327</v>
      </c>
      <c r="C92" t="s">
        <v>119</v>
      </c>
      <c r="D92" t="s">
        <v>228</v>
      </c>
      <c r="E92" t="s">
        <v>229</v>
      </c>
      <c r="F92" s="62">
        <v>45469</v>
      </c>
      <c r="G92" s="62">
        <v>45499</v>
      </c>
      <c r="H92"/>
      <c r="I92"/>
      <c r="J92"/>
      <c r="K92"/>
      <c r="L92">
        <v>649</v>
      </c>
      <c r="M92"/>
      <c r="N92"/>
      <c r="O92"/>
      <c r="P92"/>
      <c r="Q92">
        <v>74.7</v>
      </c>
      <c r="R92">
        <v>74.7</v>
      </c>
      <c r="S92"/>
      <c r="T92">
        <v>20</v>
      </c>
      <c r="U92">
        <v>2.68</v>
      </c>
      <c r="V92"/>
      <c r="W92">
        <v>19.8</v>
      </c>
      <c r="X92">
        <v>11.85</v>
      </c>
      <c r="Y92">
        <v>6.2</v>
      </c>
      <c r="Z92"/>
      <c r="AA92"/>
      <c r="AB92">
        <v>26.3</v>
      </c>
      <c r="AC92">
        <v>21.3</v>
      </c>
      <c r="AD92"/>
      <c r="AE92">
        <v>4.84</v>
      </c>
      <c r="AF92"/>
      <c r="AG92">
        <v>4.07</v>
      </c>
      <c r="AH92"/>
      <c r="AI92"/>
      <c r="AJ92">
        <v>77.3</v>
      </c>
      <c r="AK92"/>
      <c r="AL92">
        <v>2</v>
      </c>
      <c r="AM92"/>
      <c r="AN92"/>
      <c r="AO92"/>
      <c r="AP92"/>
      <c r="AQ92"/>
      <c r="AR92">
        <v>9.2899999999999991</v>
      </c>
      <c r="AS92">
        <v>105</v>
      </c>
      <c r="AT92"/>
      <c r="AU92"/>
      <c r="AV92"/>
      <c r="AW92"/>
      <c r="AX92">
        <v>23.5</v>
      </c>
      <c r="AY92">
        <v>23.5</v>
      </c>
      <c r="AZ92">
        <v>64.8</v>
      </c>
      <c r="BA92"/>
      <c r="BB92"/>
      <c r="BC92"/>
      <c r="BD92">
        <v>66.599999999999994</v>
      </c>
      <c r="BE92"/>
      <c r="BF92">
        <v>25.2</v>
      </c>
      <c r="BG92">
        <v>3.1</v>
      </c>
      <c r="BH92">
        <v>15.4</v>
      </c>
      <c r="BI92">
        <v>0.6</v>
      </c>
      <c r="BJ92">
        <v>3.09</v>
      </c>
      <c r="BK92">
        <v>3.09</v>
      </c>
      <c r="BL92"/>
      <c r="BM92">
        <v>6.06</v>
      </c>
      <c r="BN92">
        <v>0.84</v>
      </c>
      <c r="BO92"/>
      <c r="BP92">
        <v>1.83</v>
      </c>
      <c r="BQ92">
        <v>1.54</v>
      </c>
      <c r="BR92">
        <v>1.54</v>
      </c>
      <c r="BS92">
        <v>1.54</v>
      </c>
      <c r="BT92">
        <v>391</v>
      </c>
      <c r="BU92">
        <v>1.4</v>
      </c>
      <c r="BV92">
        <v>94.8</v>
      </c>
      <c r="BW92">
        <v>11.95</v>
      </c>
      <c r="BX92"/>
      <c r="BY92">
        <v>172</v>
      </c>
      <c r="BZ92"/>
      <c r="CP92" s="49"/>
    </row>
    <row r="93" spans="2:94" x14ac:dyDescent="0.25">
      <c r="B93" t="s">
        <v>328</v>
      </c>
      <c r="C93" t="s">
        <v>119</v>
      </c>
      <c r="D93" t="s">
        <v>228</v>
      </c>
      <c r="E93" t="s">
        <v>229</v>
      </c>
      <c r="F93" s="62">
        <v>45469</v>
      </c>
      <c r="G93" s="62">
        <v>45499</v>
      </c>
      <c r="H93"/>
      <c r="I93"/>
      <c r="J93"/>
      <c r="K93"/>
      <c r="L93">
        <v>642</v>
      </c>
      <c r="M93"/>
      <c r="N93"/>
      <c r="O93"/>
      <c r="P93"/>
      <c r="Q93">
        <v>62.1</v>
      </c>
      <c r="R93">
        <v>62.1</v>
      </c>
      <c r="S93"/>
      <c r="T93">
        <v>20</v>
      </c>
      <c r="U93">
        <v>2.71</v>
      </c>
      <c r="V93"/>
      <c r="W93">
        <v>19</v>
      </c>
      <c r="X93">
        <v>10.6</v>
      </c>
      <c r="Y93">
        <v>5.46</v>
      </c>
      <c r="Z93"/>
      <c r="AA93"/>
      <c r="AB93">
        <v>24.6</v>
      </c>
      <c r="AC93">
        <v>18.399999999999999</v>
      </c>
      <c r="AD93"/>
      <c r="AE93">
        <v>4.9800000000000004</v>
      </c>
      <c r="AF93"/>
      <c r="AG93">
        <v>3.92</v>
      </c>
      <c r="AH93"/>
      <c r="AI93"/>
      <c r="AJ93">
        <v>62.3</v>
      </c>
      <c r="AK93"/>
      <c r="AL93">
        <v>1.67</v>
      </c>
      <c r="AM93"/>
      <c r="AN93"/>
      <c r="AO93"/>
      <c r="AP93"/>
      <c r="AQ93"/>
      <c r="AR93">
        <v>9.92</v>
      </c>
      <c r="AS93">
        <v>77.7</v>
      </c>
      <c r="AT93"/>
      <c r="AU93"/>
      <c r="AV93"/>
      <c r="AW93"/>
      <c r="AX93">
        <v>17.7</v>
      </c>
      <c r="AY93">
        <v>17.7</v>
      </c>
      <c r="AZ93">
        <v>77.8</v>
      </c>
      <c r="BA93"/>
      <c r="BB93"/>
      <c r="BC93"/>
      <c r="BD93">
        <v>60.2</v>
      </c>
      <c r="BE93"/>
      <c r="BF93">
        <v>19.7</v>
      </c>
      <c r="BG93">
        <v>2.7</v>
      </c>
      <c r="BH93">
        <v>40.700000000000003</v>
      </c>
      <c r="BI93">
        <v>0.6</v>
      </c>
      <c r="BJ93">
        <v>2.9</v>
      </c>
      <c r="BK93">
        <v>2.9</v>
      </c>
      <c r="BL93"/>
      <c r="BM93">
        <v>5.77</v>
      </c>
      <c r="BN93">
        <v>0.83</v>
      </c>
      <c r="BO93"/>
      <c r="BP93">
        <v>1.72</v>
      </c>
      <c r="BQ93">
        <v>1.49</v>
      </c>
      <c r="BR93">
        <v>1.49</v>
      </c>
      <c r="BS93">
        <v>1.49</v>
      </c>
      <c r="BT93">
        <v>363</v>
      </c>
      <c r="BU93">
        <v>2.4</v>
      </c>
      <c r="BV93">
        <v>92.7</v>
      </c>
      <c r="BW93">
        <v>11.3</v>
      </c>
      <c r="BX93"/>
      <c r="BY93">
        <v>173</v>
      </c>
      <c r="BZ93"/>
      <c r="CP93" s="49"/>
    </row>
    <row r="94" spans="2:94" x14ac:dyDescent="0.25">
      <c r="B94" t="s">
        <v>329</v>
      </c>
      <c r="C94" t="s">
        <v>119</v>
      </c>
      <c r="D94" t="s">
        <v>228</v>
      </c>
      <c r="E94" t="s">
        <v>229</v>
      </c>
      <c r="F94" s="62">
        <v>45469</v>
      </c>
      <c r="G94" s="62">
        <v>45499</v>
      </c>
      <c r="H94"/>
      <c r="I94"/>
      <c r="J94"/>
      <c r="K94"/>
      <c r="L94">
        <v>634</v>
      </c>
      <c r="M94"/>
      <c r="N94"/>
      <c r="O94"/>
      <c r="P94"/>
      <c r="Q94">
        <v>60.3</v>
      </c>
      <c r="R94">
        <v>60.3</v>
      </c>
      <c r="S94"/>
      <c r="T94">
        <v>21</v>
      </c>
      <c r="U94">
        <v>2.8</v>
      </c>
      <c r="V94"/>
      <c r="W94">
        <v>19.8</v>
      </c>
      <c r="X94">
        <v>12.1</v>
      </c>
      <c r="Y94">
        <v>5.75</v>
      </c>
      <c r="Z94"/>
      <c r="AA94"/>
      <c r="AB94">
        <v>24.8</v>
      </c>
      <c r="AC94">
        <v>20.2</v>
      </c>
      <c r="AD94"/>
      <c r="AE94">
        <v>5.39</v>
      </c>
      <c r="AF94"/>
      <c r="AG94">
        <v>3.8</v>
      </c>
      <c r="AH94"/>
      <c r="AI94"/>
      <c r="AJ94">
        <v>74.8</v>
      </c>
      <c r="AK94"/>
      <c r="AL94">
        <v>1.84</v>
      </c>
      <c r="AM94"/>
      <c r="AN94"/>
      <c r="AO94"/>
      <c r="AP94"/>
      <c r="AQ94"/>
      <c r="AR94">
        <v>9.68</v>
      </c>
      <c r="AS94">
        <v>100.5</v>
      </c>
      <c r="AT94"/>
      <c r="AU94"/>
      <c r="AV94"/>
      <c r="AW94"/>
      <c r="AX94">
        <v>22.7</v>
      </c>
      <c r="AY94">
        <v>22.7</v>
      </c>
      <c r="AZ94">
        <v>72.099999999999994</v>
      </c>
      <c r="BA94"/>
      <c r="BB94"/>
      <c r="BC94"/>
      <c r="BD94">
        <v>61.3</v>
      </c>
      <c r="BE94"/>
      <c r="BF94">
        <v>22.9</v>
      </c>
      <c r="BG94">
        <v>2.2000000000000002</v>
      </c>
      <c r="BH94">
        <v>24.1</v>
      </c>
      <c r="BI94">
        <v>0.6</v>
      </c>
      <c r="BJ94">
        <v>2.95</v>
      </c>
      <c r="BK94">
        <v>2.95</v>
      </c>
      <c r="BL94"/>
      <c r="BM94">
        <v>5.99</v>
      </c>
      <c r="BN94">
        <v>0.82</v>
      </c>
      <c r="BO94"/>
      <c r="BP94">
        <v>1.74</v>
      </c>
      <c r="BQ94">
        <v>1.68</v>
      </c>
      <c r="BR94">
        <v>1.68</v>
      </c>
      <c r="BS94">
        <v>1.68</v>
      </c>
      <c r="BT94">
        <v>373</v>
      </c>
      <c r="BU94">
        <v>1.2</v>
      </c>
      <c r="BV94">
        <v>95.2</v>
      </c>
      <c r="BW94">
        <v>11.05</v>
      </c>
      <c r="BX94"/>
      <c r="BY94">
        <v>182</v>
      </c>
      <c r="BZ94"/>
      <c r="CP94" s="49"/>
    </row>
    <row r="95" spans="2:94" x14ac:dyDescent="0.25">
      <c r="B95" t="s">
        <v>330</v>
      </c>
      <c r="C95" t="s">
        <v>119</v>
      </c>
      <c r="D95" t="s">
        <v>228</v>
      </c>
      <c r="E95" t="s">
        <v>229</v>
      </c>
      <c r="F95" s="62">
        <v>45469</v>
      </c>
      <c r="G95" s="62">
        <v>45499</v>
      </c>
      <c r="H95"/>
      <c r="I95"/>
      <c r="J95"/>
      <c r="K95"/>
      <c r="L95">
        <v>536</v>
      </c>
      <c r="M95"/>
      <c r="N95"/>
      <c r="O95"/>
      <c r="P95"/>
      <c r="Q95">
        <v>54.3</v>
      </c>
      <c r="R95">
        <v>54.3</v>
      </c>
      <c r="S95"/>
      <c r="T95">
        <v>29</v>
      </c>
      <c r="U95">
        <v>3.03</v>
      </c>
      <c r="V95"/>
      <c r="W95">
        <v>17.45</v>
      </c>
      <c r="X95">
        <v>9.66</v>
      </c>
      <c r="Y95">
        <v>4.71</v>
      </c>
      <c r="Z95"/>
      <c r="AA95"/>
      <c r="AB95">
        <v>26.4</v>
      </c>
      <c r="AC95">
        <v>16.649999999999999</v>
      </c>
      <c r="AD95"/>
      <c r="AE95">
        <v>4.79</v>
      </c>
      <c r="AF95"/>
      <c r="AG95">
        <v>3.29</v>
      </c>
      <c r="AH95"/>
      <c r="AI95"/>
      <c r="AJ95">
        <v>63</v>
      </c>
      <c r="AK95"/>
      <c r="AL95">
        <v>1.46</v>
      </c>
      <c r="AM95"/>
      <c r="AN95"/>
      <c r="AO95"/>
      <c r="AP95"/>
      <c r="AQ95"/>
      <c r="AR95">
        <v>8.69</v>
      </c>
      <c r="AS95">
        <v>80.099999999999994</v>
      </c>
      <c r="AT95"/>
      <c r="AU95"/>
      <c r="AV95"/>
      <c r="AW95"/>
      <c r="AX95">
        <v>18.45</v>
      </c>
      <c r="AY95">
        <v>18.45</v>
      </c>
      <c r="AZ95">
        <v>64.400000000000006</v>
      </c>
      <c r="BA95"/>
      <c r="BB95"/>
      <c r="BC95"/>
      <c r="BD95">
        <v>65</v>
      </c>
      <c r="BE95"/>
      <c r="BF95">
        <v>18.5</v>
      </c>
      <c r="BG95">
        <v>1.9</v>
      </c>
      <c r="BH95">
        <v>42.5</v>
      </c>
      <c r="BI95">
        <v>0.6</v>
      </c>
      <c r="BJ95">
        <v>2.65</v>
      </c>
      <c r="BK95">
        <v>2.65</v>
      </c>
      <c r="BL95"/>
      <c r="BM95">
        <v>6.18</v>
      </c>
      <c r="BN95">
        <v>0.71</v>
      </c>
      <c r="BO95"/>
      <c r="BP95">
        <v>1.41</v>
      </c>
      <c r="BQ95">
        <v>1.67</v>
      </c>
      <c r="BR95">
        <v>1.67</v>
      </c>
      <c r="BS95">
        <v>1.67</v>
      </c>
      <c r="BT95">
        <v>363</v>
      </c>
      <c r="BU95">
        <v>2.2999999999999998</v>
      </c>
      <c r="BV95">
        <v>82.8</v>
      </c>
      <c r="BW95">
        <v>10.199999999999999</v>
      </c>
      <c r="BX95"/>
      <c r="BY95">
        <v>179</v>
      </c>
      <c r="BZ95"/>
      <c r="CP95" s="49"/>
    </row>
    <row r="96" spans="2:94" x14ac:dyDescent="0.25">
      <c r="B96" t="s">
        <v>331</v>
      </c>
      <c r="C96" t="s">
        <v>119</v>
      </c>
      <c r="D96" t="s">
        <v>228</v>
      </c>
      <c r="E96" t="s">
        <v>229</v>
      </c>
      <c r="F96" s="62">
        <v>45469</v>
      </c>
      <c r="G96" s="62">
        <v>45499</v>
      </c>
      <c r="H96"/>
      <c r="I96"/>
      <c r="J96"/>
      <c r="K96"/>
      <c r="L96">
        <v>564</v>
      </c>
      <c r="M96"/>
      <c r="N96"/>
      <c r="O96"/>
      <c r="P96"/>
      <c r="Q96">
        <v>52.7</v>
      </c>
      <c r="R96">
        <v>52.7</v>
      </c>
      <c r="S96"/>
      <c r="T96">
        <v>23</v>
      </c>
      <c r="U96">
        <v>2.72</v>
      </c>
      <c r="V96"/>
      <c r="W96">
        <v>17.45</v>
      </c>
      <c r="X96">
        <v>10.6</v>
      </c>
      <c r="Y96">
        <v>4.17</v>
      </c>
      <c r="Z96"/>
      <c r="AA96"/>
      <c r="AB96">
        <v>24.9</v>
      </c>
      <c r="AC96">
        <v>16.149999999999999</v>
      </c>
      <c r="AD96"/>
      <c r="AE96">
        <v>4.93</v>
      </c>
      <c r="AF96"/>
      <c r="AG96">
        <v>3.28</v>
      </c>
      <c r="AH96"/>
      <c r="AI96"/>
      <c r="AJ96">
        <v>50.1</v>
      </c>
      <c r="AK96"/>
      <c r="AL96">
        <v>1.3</v>
      </c>
      <c r="AM96"/>
      <c r="AN96"/>
      <c r="AO96"/>
      <c r="AP96"/>
      <c r="AQ96"/>
      <c r="AR96">
        <v>8.93</v>
      </c>
      <c r="AS96">
        <v>61</v>
      </c>
      <c r="AT96"/>
      <c r="AU96"/>
      <c r="AV96"/>
      <c r="AW96"/>
      <c r="AX96">
        <v>14.45</v>
      </c>
      <c r="AY96">
        <v>14.45</v>
      </c>
      <c r="AZ96">
        <v>65.400000000000006</v>
      </c>
      <c r="BA96"/>
      <c r="BB96"/>
      <c r="BC96"/>
      <c r="BD96">
        <v>72.7</v>
      </c>
      <c r="BE96"/>
      <c r="BF96">
        <v>13.7</v>
      </c>
      <c r="BG96">
        <v>2</v>
      </c>
      <c r="BH96">
        <v>30.9</v>
      </c>
      <c r="BI96">
        <v>0.6</v>
      </c>
      <c r="BJ96">
        <v>2.7</v>
      </c>
      <c r="BK96">
        <v>2.7</v>
      </c>
      <c r="BL96"/>
      <c r="BM96">
        <v>6.5</v>
      </c>
      <c r="BN96">
        <v>0.73</v>
      </c>
      <c r="BO96"/>
      <c r="BP96">
        <v>1.6</v>
      </c>
      <c r="BQ96">
        <v>1.7</v>
      </c>
      <c r="BR96">
        <v>1.7</v>
      </c>
      <c r="BS96">
        <v>1.7</v>
      </c>
      <c r="BT96">
        <v>370</v>
      </c>
      <c r="BU96">
        <v>2</v>
      </c>
      <c r="BV96">
        <v>81.2</v>
      </c>
      <c r="BW96">
        <v>9.8699999999999992</v>
      </c>
      <c r="BX96"/>
      <c r="BY96">
        <v>180</v>
      </c>
      <c r="BZ96"/>
      <c r="CP96" s="49"/>
    </row>
    <row r="97" spans="2:94" x14ac:dyDescent="0.25">
      <c r="B97" t="s">
        <v>332</v>
      </c>
      <c r="C97" t="s">
        <v>119</v>
      </c>
      <c r="D97" t="s">
        <v>228</v>
      </c>
      <c r="E97" t="s">
        <v>229</v>
      </c>
      <c r="F97" s="62">
        <v>45469</v>
      </c>
      <c r="G97" s="62">
        <v>45499</v>
      </c>
      <c r="H97"/>
      <c r="I97"/>
      <c r="J97"/>
      <c r="K97"/>
      <c r="L97">
        <v>393</v>
      </c>
      <c r="M97"/>
      <c r="N97"/>
      <c r="O97"/>
      <c r="P97"/>
      <c r="Q97">
        <v>54.2</v>
      </c>
      <c r="R97">
        <v>54.2</v>
      </c>
      <c r="S97"/>
      <c r="T97">
        <v>18</v>
      </c>
      <c r="U97">
        <v>2.6</v>
      </c>
      <c r="V97"/>
      <c r="W97">
        <v>13.7</v>
      </c>
      <c r="X97">
        <v>8.09</v>
      </c>
      <c r="Y97">
        <v>2.85</v>
      </c>
      <c r="Z97"/>
      <c r="AA97"/>
      <c r="AB97">
        <v>22.8</v>
      </c>
      <c r="AC97">
        <v>12.25</v>
      </c>
      <c r="AD97"/>
      <c r="AE97">
        <v>4.29</v>
      </c>
      <c r="AF97"/>
      <c r="AG97">
        <v>2.6</v>
      </c>
      <c r="AH97"/>
      <c r="AI97"/>
      <c r="AJ97">
        <v>34.200000000000003</v>
      </c>
      <c r="AK97"/>
      <c r="AL97">
        <v>0.94</v>
      </c>
      <c r="AM97"/>
      <c r="AN97"/>
      <c r="AO97"/>
      <c r="AP97"/>
      <c r="AQ97"/>
      <c r="AR97">
        <v>8.36</v>
      </c>
      <c r="AS97">
        <v>40.799999999999997</v>
      </c>
      <c r="AT97"/>
      <c r="AU97"/>
      <c r="AV97"/>
      <c r="AW97"/>
      <c r="AX97">
        <v>9.48</v>
      </c>
      <c r="AY97">
        <v>9.48</v>
      </c>
      <c r="AZ97">
        <v>62.7</v>
      </c>
      <c r="BA97"/>
      <c r="BB97"/>
      <c r="BC97"/>
      <c r="BD97">
        <v>65.5</v>
      </c>
      <c r="BE97"/>
      <c r="BF97">
        <v>10.3</v>
      </c>
      <c r="BG97">
        <v>1.9</v>
      </c>
      <c r="BH97">
        <v>63.1</v>
      </c>
      <c r="BI97">
        <v>0.5</v>
      </c>
      <c r="BJ97">
        <v>1.89</v>
      </c>
      <c r="BK97">
        <v>1.89</v>
      </c>
      <c r="BL97"/>
      <c r="BM97">
        <v>5.59</v>
      </c>
      <c r="BN97">
        <v>0.72</v>
      </c>
      <c r="BO97"/>
      <c r="BP97">
        <v>1.1399999999999999</v>
      </c>
      <c r="BQ97">
        <v>1.49</v>
      </c>
      <c r="BR97">
        <v>1.49</v>
      </c>
      <c r="BS97">
        <v>1.49</v>
      </c>
      <c r="BT97">
        <v>374</v>
      </c>
      <c r="BU97">
        <v>2</v>
      </c>
      <c r="BV97">
        <v>69.3</v>
      </c>
      <c r="BW97">
        <v>7.28</v>
      </c>
      <c r="BX97"/>
      <c r="BY97">
        <v>164</v>
      </c>
      <c r="BZ97"/>
      <c r="CP97" s="49"/>
    </row>
    <row r="98" spans="2:94" x14ac:dyDescent="0.25">
      <c r="B98" t="s">
        <v>333</v>
      </c>
      <c r="C98" t="s">
        <v>119</v>
      </c>
      <c r="D98" t="s">
        <v>228</v>
      </c>
      <c r="E98" t="s">
        <v>229</v>
      </c>
      <c r="F98" s="62">
        <v>45469</v>
      </c>
      <c r="G98" s="62">
        <v>45499</v>
      </c>
      <c r="H98"/>
      <c r="I98"/>
      <c r="J98"/>
      <c r="K98"/>
      <c r="L98">
        <v>155</v>
      </c>
      <c r="M98"/>
      <c r="N98"/>
      <c r="O98"/>
      <c r="P98"/>
      <c r="Q98">
        <v>45.7</v>
      </c>
      <c r="R98">
        <v>45.7</v>
      </c>
      <c r="S98"/>
      <c r="T98">
        <v>91</v>
      </c>
      <c r="U98">
        <v>2.1800000000000002</v>
      </c>
      <c r="V98"/>
      <c r="W98">
        <v>10.6</v>
      </c>
      <c r="X98">
        <v>5.69</v>
      </c>
      <c r="Y98">
        <v>3.45</v>
      </c>
      <c r="Z98"/>
      <c r="AA98"/>
      <c r="AB98">
        <v>27.8</v>
      </c>
      <c r="AC98">
        <v>12.1</v>
      </c>
      <c r="AD98"/>
      <c r="AE98">
        <v>4.45</v>
      </c>
      <c r="AF98"/>
      <c r="AG98">
        <v>2.06</v>
      </c>
      <c r="AH98"/>
      <c r="AI98"/>
      <c r="AJ98">
        <v>49.4</v>
      </c>
      <c r="AK98"/>
      <c r="AL98">
        <v>0.64</v>
      </c>
      <c r="AM98"/>
      <c r="AN98"/>
      <c r="AO98"/>
      <c r="AP98"/>
      <c r="AQ98"/>
      <c r="AR98">
        <v>8.41</v>
      </c>
      <c r="AS98">
        <v>61.1</v>
      </c>
      <c r="AT98"/>
      <c r="AU98"/>
      <c r="AV98"/>
      <c r="AW98"/>
      <c r="AX98">
        <v>14.2</v>
      </c>
      <c r="AY98">
        <v>14.2</v>
      </c>
      <c r="AZ98">
        <v>25.7</v>
      </c>
      <c r="BA98"/>
      <c r="BB98"/>
      <c r="BC98"/>
      <c r="BD98">
        <v>62.2</v>
      </c>
      <c r="BE98"/>
      <c r="BF98">
        <v>12.65</v>
      </c>
      <c r="BG98">
        <v>1.4</v>
      </c>
      <c r="BH98">
        <v>32.6</v>
      </c>
      <c r="BI98">
        <v>0.6</v>
      </c>
      <c r="BJ98">
        <v>1.75</v>
      </c>
      <c r="BK98">
        <v>1.75</v>
      </c>
      <c r="BL98"/>
      <c r="BM98">
        <v>7.1</v>
      </c>
      <c r="BN98">
        <v>0.66</v>
      </c>
      <c r="BO98"/>
      <c r="BP98">
        <v>0.75</v>
      </c>
      <c r="BQ98">
        <v>1.64</v>
      </c>
      <c r="BR98">
        <v>1.64</v>
      </c>
      <c r="BS98">
        <v>1.64</v>
      </c>
      <c r="BT98">
        <v>389</v>
      </c>
      <c r="BU98">
        <v>1.7</v>
      </c>
      <c r="BV98">
        <v>50</v>
      </c>
      <c r="BW98">
        <v>5.09</v>
      </c>
      <c r="BX98"/>
      <c r="BY98">
        <v>171</v>
      </c>
      <c r="BZ98"/>
      <c r="CP98" s="49"/>
    </row>
    <row r="99" spans="2:94" x14ac:dyDescent="0.25">
      <c r="B99" t="s">
        <v>334</v>
      </c>
      <c r="C99" t="s">
        <v>119</v>
      </c>
      <c r="D99" t="s">
        <v>228</v>
      </c>
      <c r="E99" t="s">
        <v>229</v>
      </c>
      <c r="F99" s="62">
        <v>45469</v>
      </c>
      <c r="G99" s="62">
        <v>45499</v>
      </c>
      <c r="H99"/>
      <c r="I99"/>
      <c r="J99"/>
      <c r="K99"/>
      <c r="L99">
        <v>201</v>
      </c>
      <c r="M99"/>
      <c r="N99"/>
      <c r="O99"/>
      <c r="P99"/>
      <c r="Q99">
        <v>23.4</v>
      </c>
      <c r="R99">
        <v>23.4</v>
      </c>
      <c r="S99"/>
      <c r="T99">
        <v>95</v>
      </c>
      <c r="U99">
        <v>2.96</v>
      </c>
      <c r="V99"/>
      <c r="W99">
        <v>3.59</v>
      </c>
      <c r="X99">
        <v>2.27</v>
      </c>
      <c r="Y99">
        <v>1.1399999999999999</v>
      </c>
      <c r="Z99"/>
      <c r="AA99"/>
      <c r="AB99">
        <v>27.2</v>
      </c>
      <c r="AC99">
        <v>4.01</v>
      </c>
      <c r="AD99"/>
      <c r="AE99">
        <v>6.44</v>
      </c>
      <c r="AF99"/>
      <c r="AG99">
        <v>0.76</v>
      </c>
      <c r="AH99"/>
      <c r="AI99"/>
      <c r="AJ99">
        <v>17.100000000000001</v>
      </c>
      <c r="AK99"/>
      <c r="AL99">
        <v>0.26</v>
      </c>
      <c r="AM99"/>
      <c r="AN99"/>
      <c r="AO99"/>
      <c r="AP99"/>
      <c r="AQ99"/>
      <c r="AR99">
        <v>11.15</v>
      </c>
      <c r="AS99">
        <v>19.2</v>
      </c>
      <c r="AT99"/>
      <c r="AU99"/>
      <c r="AV99"/>
      <c r="AW99"/>
      <c r="AX99">
        <v>4.2699999999999996</v>
      </c>
      <c r="AY99">
        <v>4.2699999999999996</v>
      </c>
      <c r="AZ99">
        <v>27.4</v>
      </c>
      <c r="BA99"/>
      <c r="BB99"/>
      <c r="BC99"/>
      <c r="BD99">
        <v>56.3</v>
      </c>
      <c r="BE99"/>
      <c r="BF99">
        <v>4.07</v>
      </c>
      <c r="BG99">
        <v>2.1</v>
      </c>
      <c r="BH99">
        <v>14.4</v>
      </c>
      <c r="BI99">
        <v>0.8</v>
      </c>
      <c r="BJ99">
        <v>0.63</v>
      </c>
      <c r="BK99">
        <v>0.63</v>
      </c>
      <c r="BL99"/>
      <c r="BM99">
        <v>7.46</v>
      </c>
      <c r="BN99">
        <v>0.87</v>
      </c>
      <c r="BO99"/>
      <c r="BP99">
        <v>0.33</v>
      </c>
      <c r="BQ99">
        <v>1.75</v>
      </c>
      <c r="BR99">
        <v>1.75</v>
      </c>
      <c r="BS99">
        <v>1.75</v>
      </c>
      <c r="BT99">
        <v>428</v>
      </c>
      <c r="BU99">
        <v>2.1</v>
      </c>
      <c r="BV99">
        <v>20.8</v>
      </c>
      <c r="BW99">
        <v>1.7</v>
      </c>
      <c r="BX99"/>
      <c r="BY99">
        <v>254</v>
      </c>
      <c r="BZ99"/>
      <c r="CP99" s="49"/>
    </row>
    <row r="100" spans="2:94" x14ac:dyDescent="0.25">
      <c r="B100" t="s">
        <v>335</v>
      </c>
      <c r="C100" t="s">
        <v>119</v>
      </c>
      <c r="D100" t="s">
        <v>228</v>
      </c>
      <c r="E100" t="s">
        <v>229</v>
      </c>
      <c r="F100" s="62">
        <v>45469</v>
      </c>
      <c r="G100" s="62">
        <v>45499</v>
      </c>
      <c r="H100"/>
      <c r="I100"/>
      <c r="J100"/>
      <c r="K100"/>
      <c r="L100">
        <v>201</v>
      </c>
      <c r="M100"/>
      <c r="N100"/>
      <c r="O100"/>
      <c r="P100"/>
      <c r="Q100">
        <v>23.8</v>
      </c>
      <c r="R100">
        <v>23.8</v>
      </c>
      <c r="S100"/>
      <c r="T100">
        <v>32</v>
      </c>
      <c r="U100">
        <v>3.88</v>
      </c>
      <c r="V100"/>
      <c r="W100">
        <v>3.96</v>
      </c>
      <c r="X100">
        <v>2.6</v>
      </c>
      <c r="Y100">
        <v>0.95</v>
      </c>
      <c r="Z100"/>
      <c r="AA100"/>
      <c r="AB100">
        <v>27.6</v>
      </c>
      <c r="AC100">
        <v>3.96</v>
      </c>
      <c r="AD100"/>
      <c r="AE100">
        <v>3.96</v>
      </c>
      <c r="AF100"/>
      <c r="AG100">
        <v>0.82</v>
      </c>
      <c r="AH100"/>
      <c r="AI100"/>
      <c r="AJ100">
        <v>17.399999999999999</v>
      </c>
      <c r="AK100"/>
      <c r="AL100">
        <v>0.31</v>
      </c>
      <c r="AM100"/>
      <c r="AN100"/>
      <c r="AO100"/>
      <c r="AP100"/>
      <c r="AQ100"/>
      <c r="AR100">
        <v>7.32</v>
      </c>
      <c r="AS100">
        <v>14.7</v>
      </c>
      <c r="AT100"/>
      <c r="AU100"/>
      <c r="AV100"/>
      <c r="AW100"/>
      <c r="AX100">
        <v>3.35</v>
      </c>
      <c r="AY100">
        <v>3.35</v>
      </c>
      <c r="AZ100">
        <v>36</v>
      </c>
      <c r="BA100"/>
      <c r="BB100"/>
      <c r="BC100"/>
      <c r="BD100">
        <v>64.5</v>
      </c>
      <c r="BE100"/>
      <c r="BF100">
        <v>3.14</v>
      </c>
      <c r="BG100">
        <v>1.9</v>
      </c>
      <c r="BH100">
        <v>11.6</v>
      </c>
      <c r="BI100">
        <v>0.4</v>
      </c>
      <c r="BJ100">
        <v>0.49</v>
      </c>
      <c r="BK100">
        <v>0.49</v>
      </c>
      <c r="BL100"/>
      <c r="BM100">
        <v>5.65</v>
      </c>
      <c r="BN100">
        <v>0.59</v>
      </c>
      <c r="BO100"/>
      <c r="BP100">
        <v>0.4</v>
      </c>
      <c r="BQ100">
        <v>1.27</v>
      </c>
      <c r="BR100">
        <v>1.27</v>
      </c>
      <c r="BS100">
        <v>1.27</v>
      </c>
      <c r="BT100">
        <v>339</v>
      </c>
      <c r="BU100">
        <v>1.2</v>
      </c>
      <c r="BV100">
        <v>26</v>
      </c>
      <c r="BW100">
        <v>2.27</v>
      </c>
      <c r="BX100"/>
      <c r="BY100">
        <v>145</v>
      </c>
      <c r="BZ100"/>
      <c r="CP100" s="49"/>
    </row>
    <row r="101" spans="2:94" x14ac:dyDescent="0.25">
      <c r="B101" t="s">
        <v>336</v>
      </c>
      <c r="C101" t="s">
        <v>119</v>
      </c>
      <c r="D101" t="s">
        <v>228</v>
      </c>
      <c r="E101" t="s">
        <v>229</v>
      </c>
      <c r="F101" s="62">
        <v>45469</v>
      </c>
      <c r="G101" s="62">
        <v>45499</v>
      </c>
      <c r="H101"/>
      <c r="I101"/>
      <c r="J101"/>
      <c r="K101"/>
      <c r="L101">
        <v>257</v>
      </c>
      <c r="M101"/>
      <c r="N101"/>
      <c r="O101"/>
      <c r="P101"/>
      <c r="Q101">
        <v>32.1</v>
      </c>
      <c r="R101">
        <v>32.1</v>
      </c>
      <c r="S101"/>
      <c r="T101">
        <v>24</v>
      </c>
      <c r="U101">
        <v>3</v>
      </c>
      <c r="V101"/>
      <c r="W101">
        <v>8.15</v>
      </c>
      <c r="X101">
        <v>5.25</v>
      </c>
      <c r="Y101">
        <v>1.66</v>
      </c>
      <c r="Z101"/>
      <c r="AA101"/>
      <c r="AB101">
        <v>25.8</v>
      </c>
      <c r="AC101">
        <v>7.33</v>
      </c>
      <c r="AD101"/>
      <c r="AE101">
        <v>3.7</v>
      </c>
      <c r="AF101"/>
      <c r="AG101">
        <v>1.6</v>
      </c>
      <c r="AH101"/>
      <c r="AI101"/>
      <c r="AJ101">
        <v>26.8</v>
      </c>
      <c r="AK101"/>
      <c r="AL101">
        <v>0.66</v>
      </c>
      <c r="AM101"/>
      <c r="AN101"/>
      <c r="AO101"/>
      <c r="AP101"/>
      <c r="AQ101"/>
      <c r="AR101">
        <v>6.18</v>
      </c>
      <c r="AS101">
        <v>24.8</v>
      </c>
      <c r="AT101"/>
      <c r="AU101"/>
      <c r="AV101"/>
      <c r="AW101"/>
      <c r="AX101">
        <v>6.18</v>
      </c>
      <c r="AY101">
        <v>6.18</v>
      </c>
      <c r="AZ101">
        <v>31.9</v>
      </c>
      <c r="BA101"/>
      <c r="BB101"/>
      <c r="BC101"/>
      <c r="BD101">
        <v>68.900000000000006</v>
      </c>
      <c r="BE101"/>
      <c r="BF101">
        <v>7.09</v>
      </c>
      <c r="BG101">
        <v>1.5</v>
      </c>
      <c r="BH101">
        <v>14</v>
      </c>
      <c r="BI101">
        <v>0.5</v>
      </c>
      <c r="BJ101">
        <v>1.22</v>
      </c>
      <c r="BK101">
        <v>1.22</v>
      </c>
      <c r="BL101"/>
      <c r="BM101">
        <v>4.92</v>
      </c>
      <c r="BN101">
        <v>0.55000000000000004</v>
      </c>
      <c r="BO101"/>
      <c r="BP101">
        <v>0.72</v>
      </c>
      <c r="BQ101">
        <v>0.99</v>
      </c>
      <c r="BR101">
        <v>0.99</v>
      </c>
      <c r="BS101">
        <v>0.99</v>
      </c>
      <c r="BT101">
        <v>290</v>
      </c>
      <c r="BU101">
        <v>1.2</v>
      </c>
      <c r="BV101">
        <v>46.3</v>
      </c>
      <c r="BW101">
        <v>4.68</v>
      </c>
      <c r="BX101"/>
      <c r="BY101">
        <v>126</v>
      </c>
      <c r="BZ101"/>
      <c r="CP101" s="49"/>
    </row>
    <row r="102" spans="2:94" x14ac:dyDescent="0.25">
      <c r="B102" t="s">
        <v>337</v>
      </c>
      <c r="C102" t="s">
        <v>119</v>
      </c>
      <c r="D102" t="s">
        <v>228</v>
      </c>
      <c r="E102" t="s">
        <v>229</v>
      </c>
      <c r="F102" s="62">
        <v>45469</v>
      </c>
      <c r="G102" s="62">
        <v>45499</v>
      </c>
      <c r="H102"/>
      <c r="I102"/>
      <c r="J102"/>
      <c r="K102"/>
      <c r="L102">
        <v>157.5</v>
      </c>
      <c r="M102"/>
      <c r="N102"/>
      <c r="O102"/>
      <c r="P102"/>
      <c r="Q102">
        <v>109</v>
      </c>
      <c r="R102">
        <v>109</v>
      </c>
      <c r="S102"/>
      <c r="T102">
        <v>16</v>
      </c>
      <c r="U102">
        <v>2.4500000000000002</v>
      </c>
      <c r="V102"/>
      <c r="W102">
        <v>16.350000000000001</v>
      </c>
      <c r="X102">
        <v>10.5</v>
      </c>
      <c r="Y102">
        <v>3.15</v>
      </c>
      <c r="Z102"/>
      <c r="AA102"/>
      <c r="AB102">
        <v>22.2</v>
      </c>
      <c r="AC102">
        <v>15.15</v>
      </c>
      <c r="AD102"/>
      <c r="AE102">
        <v>2.83</v>
      </c>
      <c r="AF102"/>
      <c r="AG102">
        <v>3.49</v>
      </c>
      <c r="AH102"/>
      <c r="AI102"/>
      <c r="AJ102">
        <v>48.7</v>
      </c>
      <c r="AK102"/>
      <c r="AL102">
        <v>1.24</v>
      </c>
      <c r="AM102"/>
      <c r="AN102"/>
      <c r="AO102"/>
      <c r="AP102"/>
      <c r="AQ102"/>
      <c r="AR102">
        <v>5.03</v>
      </c>
      <c r="AS102">
        <v>44.9</v>
      </c>
      <c r="AT102"/>
      <c r="AU102"/>
      <c r="AV102"/>
      <c r="AW102"/>
      <c r="AX102">
        <v>9.9499999999999993</v>
      </c>
      <c r="AY102">
        <v>9.9499999999999993</v>
      </c>
      <c r="AZ102">
        <v>20.8</v>
      </c>
      <c r="BA102"/>
      <c r="BB102"/>
      <c r="BC102"/>
      <c r="BD102">
        <v>72.900000000000006</v>
      </c>
      <c r="BE102"/>
      <c r="BF102">
        <v>9.34</v>
      </c>
      <c r="BG102">
        <v>1.7</v>
      </c>
      <c r="BH102">
        <v>18.399999999999999</v>
      </c>
      <c r="BI102">
        <v>0.4</v>
      </c>
      <c r="BJ102">
        <v>2.42</v>
      </c>
      <c r="BK102">
        <v>2.42</v>
      </c>
      <c r="BL102"/>
      <c r="BM102">
        <v>4.26</v>
      </c>
      <c r="BN102">
        <v>0.45</v>
      </c>
      <c r="BO102"/>
      <c r="BP102">
        <v>1.53</v>
      </c>
      <c r="BQ102">
        <v>0.88</v>
      </c>
      <c r="BR102">
        <v>0.88</v>
      </c>
      <c r="BS102">
        <v>0.88</v>
      </c>
      <c r="BT102">
        <v>263</v>
      </c>
      <c r="BU102">
        <v>1</v>
      </c>
      <c r="BV102">
        <v>118</v>
      </c>
      <c r="BW102">
        <v>9.14</v>
      </c>
      <c r="BX102"/>
      <c r="BY102">
        <v>105</v>
      </c>
      <c r="BZ102"/>
      <c r="CP102" s="49"/>
    </row>
    <row r="103" spans="2:94" x14ac:dyDescent="0.25">
      <c r="B103" t="s">
        <v>338</v>
      </c>
      <c r="C103" t="s">
        <v>119</v>
      </c>
      <c r="D103" t="s">
        <v>228</v>
      </c>
      <c r="E103" t="s">
        <v>229</v>
      </c>
      <c r="F103" s="62">
        <v>45469</v>
      </c>
      <c r="G103" s="62">
        <v>45499</v>
      </c>
      <c r="H103"/>
      <c r="I103"/>
      <c r="J103"/>
      <c r="K103"/>
      <c r="L103">
        <v>193.5</v>
      </c>
      <c r="M103"/>
      <c r="N103"/>
      <c r="O103"/>
      <c r="P103"/>
      <c r="Q103">
        <v>69.2</v>
      </c>
      <c r="R103">
        <v>69.2</v>
      </c>
      <c r="S103"/>
      <c r="T103">
        <v>14</v>
      </c>
      <c r="U103">
        <v>2.85</v>
      </c>
      <c r="V103"/>
      <c r="W103">
        <v>16.899999999999999</v>
      </c>
      <c r="X103">
        <v>11.15</v>
      </c>
      <c r="Y103">
        <v>3.48</v>
      </c>
      <c r="Z103"/>
      <c r="AA103"/>
      <c r="AB103">
        <v>23.5</v>
      </c>
      <c r="AC103">
        <v>15</v>
      </c>
      <c r="AD103"/>
      <c r="AE103">
        <v>3.46</v>
      </c>
      <c r="AF103"/>
      <c r="AG103">
        <v>3.91</v>
      </c>
      <c r="AH103"/>
      <c r="AI103"/>
      <c r="AJ103">
        <v>45.6</v>
      </c>
      <c r="AK103"/>
      <c r="AL103">
        <v>1.4</v>
      </c>
      <c r="AM103"/>
      <c r="AN103"/>
      <c r="AO103"/>
      <c r="AP103"/>
      <c r="AQ103"/>
      <c r="AR103">
        <v>5.61</v>
      </c>
      <c r="AS103">
        <v>43.2</v>
      </c>
      <c r="AT103"/>
      <c r="AU103"/>
      <c r="AV103"/>
      <c r="AW103"/>
      <c r="AX103">
        <v>9.7100000000000009</v>
      </c>
      <c r="AY103">
        <v>9.7100000000000009</v>
      </c>
      <c r="AZ103">
        <v>29.9</v>
      </c>
      <c r="BA103"/>
      <c r="BB103"/>
      <c r="BC103"/>
      <c r="BD103">
        <v>73.3</v>
      </c>
      <c r="BE103"/>
      <c r="BF103">
        <v>10.75</v>
      </c>
      <c r="BG103">
        <v>1.3</v>
      </c>
      <c r="BH103">
        <v>17.8</v>
      </c>
      <c r="BI103">
        <v>0.3</v>
      </c>
      <c r="BJ103">
        <v>2.64</v>
      </c>
      <c r="BK103">
        <v>2.64</v>
      </c>
      <c r="BL103"/>
      <c r="BM103">
        <v>4.3499999999999996</v>
      </c>
      <c r="BN103">
        <v>0.5</v>
      </c>
      <c r="BO103"/>
      <c r="BP103">
        <v>1.52</v>
      </c>
      <c r="BQ103">
        <v>0.92</v>
      </c>
      <c r="BR103">
        <v>0.92</v>
      </c>
      <c r="BS103">
        <v>0.92</v>
      </c>
      <c r="BT103">
        <v>294</v>
      </c>
      <c r="BU103">
        <v>0.7</v>
      </c>
      <c r="BV103">
        <v>115</v>
      </c>
      <c r="BW103">
        <v>9.19</v>
      </c>
      <c r="BX103"/>
      <c r="BY103">
        <v>116</v>
      </c>
      <c r="BZ103"/>
      <c r="CP103" s="49"/>
    </row>
    <row r="104" spans="2:94" x14ac:dyDescent="0.25">
      <c r="B104" t="s">
        <v>339</v>
      </c>
      <c r="C104" t="s">
        <v>119</v>
      </c>
      <c r="D104" t="s">
        <v>228</v>
      </c>
      <c r="E104" t="s">
        <v>229</v>
      </c>
      <c r="F104" s="62">
        <v>45469</v>
      </c>
      <c r="G104" s="62">
        <v>45499</v>
      </c>
      <c r="H104"/>
      <c r="I104"/>
      <c r="J104"/>
      <c r="K104"/>
      <c r="L104">
        <v>323</v>
      </c>
      <c r="M104"/>
      <c r="N104"/>
      <c r="O104"/>
      <c r="P104"/>
      <c r="Q104">
        <v>51.7</v>
      </c>
      <c r="R104">
        <v>51.7</v>
      </c>
      <c r="S104"/>
      <c r="T104">
        <v>12</v>
      </c>
      <c r="U104">
        <v>2.92</v>
      </c>
      <c r="V104"/>
      <c r="W104">
        <v>17.149999999999999</v>
      </c>
      <c r="X104">
        <v>11.45</v>
      </c>
      <c r="Y104">
        <v>3.69</v>
      </c>
      <c r="Z104"/>
      <c r="AA104"/>
      <c r="AB104">
        <v>22.3</v>
      </c>
      <c r="AC104">
        <v>15.75</v>
      </c>
      <c r="AD104"/>
      <c r="AE104">
        <v>3.2</v>
      </c>
      <c r="AF104"/>
      <c r="AG104">
        <v>3.76</v>
      </c>
      <c r="AH104"/>
      <c r="AI104"/>
      <c r="AJ104">
        <v>45.7</v>
      </c>
      <c r="AK104"/>
      <c r="AL104">
        <v>1.31</v>
      </c>
      <c r="AM104"/>
      <c r="AN104"/>
      <c r="AO104"/>
      <c r="AP104"/>
      <c r="AQ104"/>
      <c r="AR104">
        <v>5.73</v>
      </c>
      <c r="AS104">
        <v>46</v>
      </c>
      <c r="AT104"/>
      <c r="AU104"/>
      <c r="AV104"/>
      <c r="AW104"/>
      <c r="AX104">
        <v>9.99</v>
      </c>
      <c r="AY104">
        <v>9.99</v>
      </c>
      <c r="AZ104">
        <v>46.6</v>
      </c>
      <c r="BA104"/>
      <c r="BB104"/>
      <c r="BC104"/>
      <c r="BD104">
        <v>63.9</v>
      </c>
      <c r="BE104"/>
      <c r="BF104">
        <v>10.1</v>
      </c>
      <c r="BG104">
        <v>1.3</v>
      </c>
      <c r="BH104">
        <v>29.6</v>
      </c>
      <c r="BI104">
        <v>0.4</v>
      </c>
      <c r="BJ104">
        <v>2.5099999999999998</v>
      </c>
      <c r="BK104">
        <v>2.5099999999999998</v>
      </c>
      <c r="BL104"/>
      <c r="BM104">
        <v>4.13</v>
      </c>
      <c r="BN104">
        <v>0.48</v>
      </c>
      <c r="BO104"/>
      <c r="BP104">
        <v>1.5</v>
      </c>
      <c r="BQ104">
        <v>0.96</v>
      </c>
      <c r="BR104">
        <v>0.96</v>
      </c>
      <c r="BS104">
        <v>0.96</v>
      </c>
      <c r="BT104">
        <v>313</v>
      </c>
      <c r="BU104">
        <v>1.2</v>
      </c>
      <c r="BV104">
        <v>119.5</v>
      </c>
      <c r="BW104">
        <v>9.2100000000000009</v>
      </c>
      <c r="BX104"/>
      <c r="BY104">
        <v>116</v>
      </c>
      <c r="BZ104"/>
      <c r="CP104" s="49"/>
    </row>
    <row r="105" spans="2:94" x14ac:dyDescent="0.25">
      <c r="B105" t="s">
        <v>340</v>
      </c>
      <c r="C105" t="s">
        <v>119</v>
      </c>
      <c r="D105" t="s">
        <v>228</v>
      </c>
      <c r="E105" t="s">
        <v>229</v>
      </c>
      <c r="F105" s="62">
        <v>45469</v>
      </c>
      <c r="G105" s="62">
        <v>45499</v>
      </c>
      <c r="H105"/>
      <c r="I105"/>
      <c r="J105"/>
      <c r="K105"/>
      <c r="L105">
        <v>352</v>
      </c>
      <c r="M105"/>
      <c r="N105"/>
      <c r="O105"/>
      <c r="P105"/>
      <c r="Q105">
        <v>51.3</v>
      </c>
      <c r="R105">
        <v>51.3</v>
      </c>
      <c r="S105"/>
      <c r="T105">
        <v>14</v>
      </c>
      <c r="U105">
        <v>2.72</v>
      </c>
      <c r="V105"/>
      <c r="W105">
        <v>16.600000000000001</v>
      </c>
      <c r="X105">
        <v>11</v>
      </c>
      <c r="Y105">
        <v>3.61</v>
      </c>
      <c r="Z105"/>
      <c r="AA105"/>
      <c r="AB105">
        <v>22.1</v>
      </c>
      <c r="AC105">
        <v>15</v>
      </c>
      <c r="AD105"/>
      <c r="AE105">
        <v>3.33</v>
      </c>
      <c r="AF105"/>
      <c r="AG105">
        <v>3.48</v>
      </c>
      <c r="AH105"/>
      <c r="AI105"/>
      <c r="AJ105">
        <v>42.9</v>
      </c>
      <c r="AK105"/>
      <c r="AL105">
        <v>1.4</v>
      </c>
      <c r="AM105"/>
      <c r="AN105"/>
      <c r="AO105"/>
      <c r="AP105"/>
      <c r="AQ105"/>
      <c r="AR105">
        <v>5.34</v>
      </c>
      <c r="AS105">
        <v>42.3</v>
      </c>
      <c r="AT105"/>
      <c r="AU105"/>
      <c r="AV105"/>
      <c r="AW105"/>
      <c r="AX105">
        <v>9.4600000000000009</v>
      </c>
      <c r="AY105">
        <v>9.4600000000000009</v>
      </c>
      <c r="AZ105">
        <v>42.6</v>
      </c>
      <c r="BA105"/>
      <c r="BB105"/>
      <c r="BC105"/>
      <c r="BD105">
        <v>55.1</v>
      </c>
      <c r="BE105"/>
      <c r="BF105">
        <v>10</v>
      </c>
      <c r="BG105">
        <v>1.1000000000000001</v>
      </c>
      <c r="BH105">
        <v>32</v>
      </c>
      <c r="BI105">
        <v>0.5</v>
      </c>
      <c r="BJ105">
        <v>2.66</v>
      </c>
      <c r="BK105">
        <v>2.66</v>
      </c>
      <c r="BL105"/>
      <c r="BM105">
        <v>4.04</v>
      </c>
      <c r="BN105">
        <v>0.45</v>
      </c>
      <c r="BO105"/>
      <c r="BP105">
        <v>1.43</v>
      </c>
      <c r="BQ105">
        <v>1.06</v>
      </c>
      <c r="BR105">
        <v>1.06</v>
      </c>
      <c r="BS105">
        <v>1.06</v>
      </c>
      <c r="BT105">
        <v>286</v>
      </c>
      <c r="BU105">
        <v>1.7</v>
      </c>
      <c r="BV105">
        <v>107.5</v>
      </c>
      <c r="BW105">
        <v>8.31</v>
      </c>
      <c r="BX105"/>
      <c r="BY105">
        <v>108</v>
      </c>
      <c r="BZ105"/>
      <c r="CP105" s="49"/>
    </row>
    <row r="106" spans="2:94" x14ac:dyDescent="0.25">
      <c r="B106" t="s">
        <v>341</v>
      </c>
      <c r="C106" t="s">
        <v>119</v>
      </c>
      <c r="D106" t="s">
        <v>228</v>
      </c>
      <c r="E106" t="s">
        <v>229</v>
      </c>
      <c r="F106" s="62">
        <v>45469</v>
      </c>
      <c r="G106" s="62">
        <v>45499</v>
      </c>
      <c r="H106"/>
      <c r="I106"/>
      <c r="J106"/>
      <c r="K106"/>
      <c r="L106">
        <v>423</v>
      </c>
      <c r="M106"/>
      <c r="N106"/>
      <c r="O106"/>
      <c r="P106"/>
      <c r="Q106">
        <v>50.3</v>
      </c>
      <c r="R106">
        <v>50.3</v>
      </c>
      <c r="S106"/>
      <c r="T106">
        <v>15</v>
      </c>
      <c r="U106">
        <v>3.06</v>
      </c>
      <c r="V106"/>
      <c r="W106">
        <v>15.6</v>
      </c>
      <c r="X106">
        <v>9.01</v>
      </c>
      <c r="Y106">
        <v>2.95</v>
      </c>
      <c r="Z106"/>
      <c r="AA106"/>
      <c r="AB106">
        <v>23.5</v>
      </c>
      <c r="AC106">
        <v>13.25</v>
      </c>
      <c r="AD106"/>
      <c r="AE106">
        <v>3.83</v>
      </c>
      <c r="AF106"/>
      <c r="AG106">
        <v>3.13</v>
      </c>
      <c r="AH106"/>
      <c r="AI106"/>
      <c r="AJ106">
        <v>32.5</v>
      </c>
      <c r="AK106"/>
      <c r="AL106">
        <v>1.1599999999999999</v>
      </c>
      <c r="AM106"/>
      <c r="AN106"/>
      <c r="AO106"/>
      <c r="AP106"/>
      <c r="AQ106"/>
      <c r="AR106">
        <v>6.35</v>
      </c>
      <c r="AS106">
        <v>33.200000000000003</v>
      </c>
      <c r="AT106"/>
      <c r="AU106"/>
      <c r="AV106"/>
      <c r="AW106"/>
      <c r="AX106">
        <v>7.54</v>
      </c>
      <c r="AY106">
        <v>7.54</v>
      </c>
      <c r="AZ106">
        <v>64.099999999999994</v>
      </c>
      <c r="BA106"/>
      <c r="BB106"/>
      <c r="BC106"/>
      <c r="BD106">
        <v>63.7</v>
      </c>
      <c r="BE106"/>
      <c r="BF106">
        <v>7.98</v>
      </c>
      <c r="BG106">
        <v>1.4</v>
      </c>
      <c r="BH106">
        <v>31.9</v>
      </c>
      <c r="BI106">
        <v>0.4</v>
      </c>
      <c r="BJ106">
        <v>2.2200000000000002</v>
      </c>
      <c r="BK106">
        <v>2.2200000000000002</v>
      </c>
      <c r="BL106"/>
      <c r="BM106">
        <v>4.4800000000000004</v>
      </c>
      <c r="BN106">
        <v>0.55000000000000004</v>
      </c>
      <c r="BO106"/>
      <c r="BP106">
        <v>1.18</v>
      </c>
      <c r="BQ106">
        <v>1.18</v>
      </c>
      <c r="BR106">
        <v>1.18</v>
      </c>
      <c r="BS106">
        <v>1.18</v>
      </c>
      <c r="BT106">
        <v>348</v>
      </c>
      <c r="BU106">
        <v>1</v>
      </c>
      <c r="BV106">
        <v>97.5</v>
      </c>
      <c r="BW106">
        <v>7.92</v>
      </c>
      <c r="BX106"/>
      <c r="BY106">
        <v>128</v>
      </c>
      <c r="BZ106"/>
      <c r="CP106" s="49"/>
    </row>
    <row r="107" spans="2:94" x14ac:dyDescent="0.25">
      <c r="B107" t="s">
        <v>342</v>
      </c>
      <c r="C107" t="s">
        <v>119</v>
      </c>
      <c r="D107" t="s">
        <v>228</v>
      </c>
      <c r="E107" t="s">
        <v>229</v>
      </c>
      <c r="F107" s="62">
        <v>45469</v>
      </c>
      <c r="G107" s="62">
        <v>45499</v>
      </c>
      <c r="H107"/>
      <c r="I107"/>
      <c r="J107"/>
      <c r="K107"/>
      <c r="L107">
        <v>435</v>
      </c>
      <c r="M107"/>
      <c r="N107"/>
      <c r="O107"/>
      <c r="P107"/>
      <c r="Q107">
        <v>43.6</v>
      </c>
      <c r="R107">
        <v>43.6</v>
      </c>
      <c r="S107"/>
      <c r="T107">
        <v>15</v>
      </c>
      <c r="U107">
        <v>2.78</v>
      </c>
      <c r="V107"/>
      <c r="W107">
        <v>13.3</v>
      </c>
      <c r="X107">
        <v>8.08</v>
      </c>
      <c r="Y107">
        <v>2.39</v>
      </c>
      <c r="Z107"/>
      <c r="AA107"/>
      <c r="AB107">
        <v>23.7</v>
      </c>
      <c r="AC107">
        <v>10.6</v>
      </c>
      <c r="AD107"/>
      <c r="AE107">
        <v>3.44</v>
      </c>
      <c r="AF107"/>
      <c r="AG107">
        <v>2.81</v>
      </c>
      <c r="AH107"/>
      <c r="AI107"/>
      <c r="AJ107">
        <v>28.2</v>
      </c>
      <c r="AK107"/>
      <c r="AL107">
        <v>1.1000000000000001</v>
      </c>
      <c r="AM107"/>
      <c r="AN107"/>
      <c r="AO107"/>
      <c r="AP107"/>
      <c r="AQ107"/>
      <c r="AR107">
        <v>5.8</v>
      </c>
      <c r="AS107">
        <v>28.4</v>
      </c>
      <c r="AT107"/>
      <c r="AU107"/>
      <c r="AV107"/>
      <c r="AW107"/>
      <c r="AX107">
        <v>6.67</v>
      </c>
      <c r="AY107">
        <v>6.67</v>
      </c>
      <c r="AZ107">
        <v>59</v>
      </c>
      <c r="BA107"/>
      <c r="BB107"/>
      <c r="BC107"/>
      <c r="BD107">
        <v>60.2</v>
      </c>
      <c r="BE107"/>
      <c r="BF107">
        <v>6.9</v>
      </c>
      <c r="BG107">
        <v>1.6</v>
      </c>
      <c r="BH107">
        <v>31</v>
      </c>
      <c r="BI107">
        <v>0.4</v>
      </c>
      <c r="BJ107">
        <v>1.8</v>
      </c>
      <c r="BK107">
        <v>1.8</v>
      </c>
      <c r="BL107"/>
      <c r="BM107">
        <v>4.46</v>
      </c>
      <c r="BN107">
        <v>0.55000000000000004</v>
      </c>
      <c r="BO107"/>
      <c r="BP107">
        <v>1.1399999999999999</v>
      </c>
      <c r="BQ107">
        <v>1.1200000000000001</v>
      </c>
      <c r="BR107">
        <v>1.1200000000000001</v>
      </c>
      <c r="BS107">
        <v>1.1200000000000001</v>
      </c>
      <c r="BT107">
        <v>312</v>
      </c>
      <c r="BU107">
        <v>1.1000000000000001</v>
      </c>
      <c r="BV107">
        <v>80.400000000000006</v>
      </c>
      <c r="BW107">
        <v>7.08</v>
      </c>
      <c r="BX107"/>
      <c r="BY107">
        <v>127</v>
      </c>
      <c r="BZ107"/>
      <c r="CP107" s="49"/>
    </row>
    <row r="108" spans="2:94" x14ac:dyDescent="0.25">
      <c r="B108" t="s">
        <v>343</v>
      </c>
      <c r="C108" t="s">
        <v>119</v>
      </c>
      <c r="D108" t="s">
        <v>228</v>
      </c>
      <c r="E108" t="s">
        <v>229</v>
      </c>
      <c r="F108" s="62">
        <v>45469</v>
      </c>
      <c r="G108" s="62">
        <v>45499</v>
      </c>
      <c r="H108"/>
      <c r="I108"/>
      <c r="J108"/>
      <c r="K108"/>
      <c r="L108">
        <v>392</v>
      </c>
      <c r="M108"/>
      <c r="N108"/>
      <c r="O108"/>
      <c r="P108"/>
      <c r="Q108">
        <v>38.5</v>
      </c>
      <c r="R108">
        <v>38.5</v>
      </c>
      <c r="S108"/>
      <c r="T108">
        <v>15</v>
      </c>
      <c r="U108">
        <v>2.73</v>
      </c>
      <c r="V108"/>
      <c r="W108">
        <v>11.6</v>
      </c>
      <c r="X108">
        <v>6.62</v>
      </c>
      <c r="Y108">
        <v>2.39</v>
      </c>
      <c r="Z108"/>
      <c r="AA108"/>
      <c r="AB108">
        <v>23.9</v>
      </c>
      <c r="AC108">
        <v>9.6</v>
      </c>
      <c r="AD108"/>
      <c r="AE108">
        <v>3.37</v>
      </c>
      <c r="AF108"/>
      <c r="AG108">
        <v>2.2999999999999998</v>
      </c>
      <c r="AH108"/>
      <c r="AI108"/>
      <c r="AJ108">
        <v>27.7</v>
      </c>
      <c r="AK108"/>
      <c r="AL108">
        <v>0.96</v>
      </c>
      <c r="AM108"/>
      <c r="AN108"/>
      <c r="AO108"/>
      <c r="AP108"/>
      <c r="AQ108"/>
      <c r="AR108">
        <v>5.98</v>
      </c>
      <c r="AS108">
        <v>26.6</v>
      </c>
      <c r="AT108"/>
      <c r="AU108"/>
      <c r="AV108"/>
      <c r="AW108"/>
      <c r="AX108">
        <v>6.44</v>
      </c>
      <c r="AY108">
        <v>6.44</v>
      </c>
      <c r="AZ108">
        <v>57.8</v>
      </c>
      <c r="BA108"/>
      <c r="BB108"/>
      <c r="BC108"/>
      <c r="BD108">
        <v>60.9</v>
      </c>
      <c r="BE108"/>
      <c r="BF108">
        <v>6.72</v>
      </c>
      <c r="BG108">
        <v>1.7</v>
      </c>
      <c r="BH108">
        <v>32.299999999999997</v>
      </c>
      <c r="BI108">
        <v>0.4</v>
      </c>
      <c r="BJ108">
        <v>1.71</v>
      </c>
      <c r="BK108">
        <v>1.71</v>
      </c>
      <c r="BL108"/>
      <c r="BM108">
        <v>4.5199999999999996</v>
      </c>
      <c r="BN108">
        <v>0.55000000000000004</v>
      </c>
      <c r="BO108"/>
      <c r="BP108">
        <v>0.91</v>
      </c>
      <c r="BQ108">
        <v>0.98</v>
      </c>
      <c r="BR108">
        <v>0.98</v>
      </c>
      <c r="BS108">
        <v>0.98</v>
      </c>
      <c r="BT108">
        <v>293</v>
      </c>
      <c r="BU108">
        <v>0.8</v>
      </c>
      <c r="BV108">
        <v>72</v>
      </c>
      <c r="BW108">
        <v>6.4</v>
      </c>
      <c r="BX108"/>
      <c r="BY108">
        <v>128</v>
      </c>
      <c r="BZ108"/>
      <c r="CP108" s="49"/>
    </row>
    <row r="109" spans="2:94" x14ac:dyDescent="0.25">
      <c r="B109" t="s">
        <v>344</v>
      </c>
      <c r="C109" t="s">
        <v>119</v>
      </c>
      <c r="D109" t="s">
        <v>228</v>
      </c>
      <c r="E109" t="s">
        <v>229</v>
      </c>
      <c r="F109" s="62">
        <v>45469</v>
      </c>
      <c r="G109" s="62">
        <v>45499</v>
      </c>
      <c r="H109"/>
      <c r="I109"/>
      <c r="J109"/>
      <c r="K109"/>
      <c r="L109">
        <v>313</v>
      </c>
      <c r="M109"/>
      <c r="N109"/>
      <c r="O109"/>
      <c r="P109"/>
      <c r="Q109">
        <v>68</v>
      </c>
      <c r="R109">
        <v>68</v>
      </c>
      <c r="S109"/>
      <c r="T109">
        <v>20</v>
      </c>
      <c r="U109">
        <v>2.8</v>
      </c>
      <c r="V109"/>
      <c r="W109">
        <v>16.25</v>
      </c>
      <c r="X109">
        <v>9.15</v>
      </c>
      <c r="Y109">
        <v>3.33</v>
      </c>
      <c r="Z109"/>
      <c r="AA109"/>
      <c r="AB109">
        <v>25.3</v>
      </c>
      <c r="AC109">
        <v>13.9</v>
      </c>
      <c r="AD109"/>
      <c r="AE109">
        <v>3.47</v>
      </c>
      <c r="AF109"/>
      <c r="AG109">
        <v>3.25</v>
      </c>
      <c r="AH109"/>
      <c r="AI109"/>
      <c r="AJ109">
        <v>40.200000000000003</v>
      </c>
      <c r="AK109"/>
      <c r="AL109">
        <v>1.56</v>
      </c>
      <c r="AM109"/>
      <c r="AN109"/>
      <c r="AO109"/>
      <c r="AP109"/>
      <c r="AQ109"/>
      <c r="AR109">
        <v>6.47</v>
      </c>
      <c r="AS109">
        <v>40.4</v>
      </c>
      <c r="AT109"/>
      <c r="AU109"/>
      <c r="AV109"/>
      <c r="AW109"/>
      <c r="AX109">
        <v>9.98</v>
      </c>
      <c r="AY109">
        <v>9.98</v>
      </c>
      <c r="AZ109">
        <v>47.7</v>
      </c>
      <c r="BA109"/>
      <c r="BB109"/>
      <c r="BC109"/>
      <c r="BD109">
        <v>68.900000000000006</v>
      </c>
      <c r="BE109"/>
      <c r="BF109">
        <v>9.93</v>
      </c>
      <c r="BG109">
        <v>1.2</v>
      </c>
      <c r="BH109">
        <v>24.4</v>
      </c>
      <c r="BI109">
        <v>0.5</v>
      </c>
      <c r="BJ109">
        <v>2.34</v>
      </c>
      <c r="BK109">
        <v>2.34</v>
      </c>
      <c r="BL109"/>
      <c r="BM109">
        <v>5.55</v>
      </c>
      <c r="BN109">
        <v>0.52</v>
      </c>
      <c r="BO109"/>
      <c r="BP109">
        <v>1.35</v>
      </c>
      <c r="BQ109">
        <v>1.26</v>
      </c>
      <c r="BR109">
        <v>1.26</v>
      </c>
      <c r="BS109">
        <v>1.26</v>
      </c>
      <c r="BT109">
        <v>298</v>
      </c>
      <c r="BU109">
        <v>1.5</v>
      </c>
      <c r="BV109">
        <v>94</v>
      </c>
      <c r="BW109">
        <v>7.72</v>
      </c>
      <c r="BX109"/>
      <c r="BY109">
        <v>128</v>
      </c>
      <c r="BZ109"/>
      <c r="CP109" s="49"/>
    </row>
    <row r="110" spans="2:94" x14ac:dyDescent="0.25">
      <c r="B110" t="s">
        <v>345</v>
      </c>
      <c r="C110" t="s">
        <v>119</v>
      </c>
      <c r="D110" t="s">
        <v>228</v>
      </c>
      <c r="E110" t="s">
        <v>229</v>
      </c>
      <c r="F110" s="62">
        <v>45469</v>
      </c>
      <c r="G110" s="62">
        <v>45499</v>
      </c>
      <c r="H110"/>
      <c r="I110"/>
      <c r="J110"/>
      <c r="K110"/>
      <c r="L110">
        <v>217</v>
      </c>
      <c r="M110"/>
      <c r="N110"/>
      <c r="O110"/>
      <c r="P110"/>
      <c r="Q110">
        <v>30.1</v>
      </c>
      <c r="R110">
        <v>30.1</v>
      </c>
      <c r="S110"/>
      <c r="T110">
        <v>14</v>
      </c>
      <c r="U110">
        <v>1.48</v>
      </c>
      <c r="V110"/>
      <c r="W110">
        <v>6.5</v>
      </c>
      <c r="X110">
        <v>3.84</v>
      </c>
      <c r="Y110">
        <v>1.32</v>
      </c>
      <c r="Z110"/>
      <c r="AA110"/>
      <c r="AB110">
        <v>18</v>
      </c>
      <c r="AC110">
        <v>5.24</v>
      </c>
      <c r="AD110"/>
      <c r="AE110">
        <v>2.86</v>
      </c>
      <c r="AF110"/>
      <c r="AG110">
        <v>1.25</v>
      </c>
      <c r="AH110"/>
      <c r="AI110"/>
      <c r="AJ110">
        <v>15.6</v>
      </c>
      <c r="AK110"/>
      <c r="AL110">
        <v>0.53</v>
      </c>
      <c r="AM110"/>
      <c r="AN110"/>
      <c r="AO110"/>
      <c r="AP110"/>
      <c r="AQ110"/>
      <c r="AR110">
        <v>4.7300000000000004</v>
      </c>
      <c r="AS110">
        <v>17</v>
      </c>
      <c r="AT110"/>
      <c r="AU110"/>
      <c r="AV110"/>
      <c r="AW110"/>
      <c r="AX110">
        <v>4.1500000000000004</v>
      </c>
      <c r="AY110">
        <v>4.1500000000000004</v>
      </c>
      <c r="AZ110">
        <v>37.1</v>
      </c>
      <c r="BA110"/>
      <c r="BB110"/>
      <c r="BC110"/>
      <c r="BD110">
        <v>52.8</v>
      </c>
      <c r="BE110"/>
      <c r="BF110">
        <v>3.95</v>
      </c>
      <c r="BG110">
        <v>1.2</v>
      </c>
      <c r="BH110">
        <v>118</v>
      </c>
      <c r="BI110">
        <v>0.4</v>
      </c>
      <c r="BJ110">
        <v>0.94</v>
      </c>
      <c r="BK110">
        <v>0.94</v>
      </c>
      <c r="BL110"/>
      <c r="BM110">
        <v>3.59</v>
      </c>
      <c r="BN110">
        <v>0.41</v>
      </c>
      <c r="BO110"/>
      <c r="BP110">
        <v>0.59</v>
      </c>
      <c r="BQ110">
        <v>0.87</v>
      </c>
      <c r="BR110">
        <v>0.87</v>
      </c>
      <c r="BS110">
        <v>0.87</v>
      </c>
      <c r="BT110">
        <v>291</v>
      </c>
      <c r="BU110">
        <v>6.4</v>
      </c>
      <c r="BV110">
        <v>35.299999999999997</v>
      </c>
      <c r="BW110">
        <v>3.23</v>
      </c>
      <c r="BX110"/>
      <c r="BY110">
        <v>98</v>
      </c>
      <c r="BZ110"/>
      <c r="CP110" s="49"/>
    </row>
    <row r="111" spans="2:94" x14ac:dyDescent="0.25">
      <c r="B111" t="s">
        <v>346</v>
      </c>
      <c r="C111" t="s">
        <v>119</v>
      </c>
      <c r="D111" t="s">
        <v>228</v>
      </c>
      <c r="E111" t="s">
        <v>229</v>
      </c>
      <c r="F111" s="62">
        <v>45469</v>
      </c>
      <c r="G111" s="62">
        <v>45499</v>
      </c>
      <c r="H111"/>
      <c r="I111"/>
      <c r="J111"/>
      <c r="K111"/>
      <c r="L111">
        <v>162.5</v>
      </c>
      <c r="M111"/>
      <c r="N111"/>
      <c r="O111"/>
      <c r="P111"/>
      <c r="Q111">
        <v>30.3</v>
      </c>
      <c r="R111">
        <v>30.3</v>
      </c>
      <c r="S111"/>
      <c r="T111">
        <v>37</v>
      </c>
      <c r="U111">
        <v>2.5499999999999998</v>
      </c>
      <c r="V111"/>
      <c r="W111">
        <v>4.78</v>
      </c>
      <c r="X111">
        <v>2.94</v>
      </c>
      <c r="Y111">
        <v>1.1100000000000001</v>
      </c>
      <c r="Z111"/>
      <c r="AA111"/>
      <c r="AB111">
        <v>28.4</v>
      </c>
      <c r="AC111">
        <v>4.29</v>
      </c>
      <c r="AD111"/>
      <c r="AE111">
        <v>4.45</v>
      </c>
      <c r="AF111"/>
      <c r="AG111">
        <v>0.9</v>
      </c>
      <c r="AH111"/>
      <c r="AI111"/>
      <c r="AJ111">
        <v>18</v>
      </c>
      <c r="AK111"/>
      <c r="AL111">
        <v>0.4</v>
      </c>
      <c r="AM111"/>
      <c r="AN111"/>
      <c r="AO111"/>
      <c r="AP111"/>
      <c r="AQ111"/>
      <c r="AR111">
        <v>8.3000000000000007</v>
      </c>
      <c r="AS111">
        <v>15.8</v>
      </c>
      <c r="AT111"/>
      <c r="AU111"/>
      <c r="AV111"/>
      <c r="AW111"/>
      <c r="AX111">
        <v>3.6</v>
      </c>
      <c r="AY111">
        <v>3.6</v>
      </c>
      <c r="AZ111">
        <v>21.3</v>
      </c>
      <c r="BA111"/>
      <c r="BB111"/>
      <c r="BC111"/>
      <c r="BD111">
        <v>62</v>
      </c>
      <c r="BE111"/>
      <c r="BF111">
        <v>3.58</v>
      </c>
      <c r="BG111">
        <v>2</v>
      </c>
      <c r="BH111">
        <v>15.4</v>
      </c>
      <c r="BI111">
        <v>0.5</v>
      </c>
      <c r="BJ111">
        <v>0.67</v>
      </c>
      <c r="BK111">
        <v>0.67</v>
      </c>
      <c r="BL111"/>
      <c r="BM111">
        <v>7.83</v>
      </c>
      <c r="BN111">
        <v>0.63</v>
      </c>
      <c r="BO111"/>
      <c r="BP111">
        <v>0.38</v>
      </c>
      <c r="BQ111">
        <v>1.58</v>
      </c>
      <c r="BR111">
        <v>1.58</v>
      </c>
      <c r="BS111">
        <v>1.58</v>
      </c>
      <c r="BT111">
        <v>394</v>
      </c>
      <c r="BU111">
        <v>3.2</v>
      </c>
      <c r="BV111">
        <v>28.9</v>
      </c>
      <c r="BW111">
        <v>2.6</v>
      </c>
      <c r="BX111"/>
      <c r="BY111">
        <v>168</v>
      </c>
      <c r="BZ111"/>
      <c r="CP111" s="49"/>
    </row>
    <row r="112" spans="2:94" x14ac:dyDescent="0.25">
      <c r="B112" t="s">
        <v>347</v>
      </c>
      <c r="C112" t="s">
        <v>119</v>
      </c>
      <c r="D112" t="s">
        <v>228</v>
      </c>
      <c r="E112" t="s">
        <v>229</v>
      </c>
      <c r="F112" s="62">
        <v>45469</v>
      </c>
      <c r="G112" s="62">
        <v>45499</v>
      </c>
      <c r="H112"/>
      <c r="I112"/>
      <c r="J112"/>
      <c r="K112"/>
      <c r="L112">
        <v>174.5</v>
      </c>
      <c r="M112"/>
      <c r="N112"/>
      <c r="O112"/>
      <c r="P112"/>
      <c r="Q112">
        <v>34.1</v>
      </c>
      <c r="R112">
        <v>34.1</v>
      </c>
      <c r="S112"/>
      <c r="T112">
        <v>22</v>
      </c>
      <c r="U112">
        <v>3.09</v>
      </c>
      <c r="V112"/>
      <c r="W112">
        <v>4.5999999999999996</v>
      </c>
      <c r="X112">
        <v>2.85</v>
      </c>
      <c r="Y112">
        <v>0.81</v>
      </c>
      <c r="Z112"/>
      <c r="AA112"/>
      <c r="AB112">
        <v>29.5</v>
      </c>
      <c r="AC112">
        <v>3.96</v>
      </c>
      <c r="AD112"/>
      <c r="AE112">
        <v>4.03</v>
      </c>
      <c r="AF112"/>
      <c r="AG112">
        <v>0.92</v>
      </c>
      <c r="AH112"/>
      <c r="AI112"/>
      <c r="AJ112">
        <v>20.8</v>
      </c>
      <c r="AK112"/>
      <c r="AL112">
        <v>0.42</v>
      </c>
      <c r="AM112"/>
      <c r="AN112"/>
      <c r="AO112"/>
      <c r="AP112"/>
      <c r="AQ112"/>
      <c r="AR112">
        <v>7.34</v>
      </c>
      <c r="AS112">
        <v>15</v>
      </c>
      <c r="AT112"/>
      <c r="AU112"/>
      <c r="AV112"/>
      <c r="AW112"/>
      <c r="AX112">
        <v>3.94</v>
      </c>
      <c r="AY112">
        <v>3.94</v>
      </c>
      <c r="AZ112">
        <v>25.1</v>
      </c>
      <c r="BA112"/>
      <c r="BB112"/>
      <c r="BC112"/>
      <c r="BD112">
        <v>65.2</v>
      </c>
      <c r="BE112"/>
      <c r="BF112">
        <v>3.64</v>
      </c>
      <c r="BG112">
        <v>1.8</v>
      </c>
      <c r="BH112">
        <v>12.4</v>
      </c>
      <c r="BI112">
        <v>0.5</v>
      </c>
      <c r="BJ112">
        <v>0.64</v>
      </c>
      <c r="BK112">
        <v>0.64</v>
      </c>
      <c r="BL112"/>
      <c r="BM112">
        <v>7.02</v>
      </c>
      <c r="BN112">
        <v>0.62</v>
      </c>
      <c r="BO112"/>
      <c r="BP112">
        <v>0.36</v>
      </c>
      <c r="BQ112">
        <v>1.67</v>
      </c>
      <c r="BR112">
        <v>1.67</v>
      </c>
      <c r="BS112">
        <v>1.67</v>
      </c>
      <c r="BT112">
        <v>399</v>
      </c>
      <c r="BU112">
        <v>1.3</v>
      </c>
      <c r="BV112">
        <v>29.1</v>
      </c>
      <c r="BW112">
        <v>2.42</v>
      </c>
      <c r="BX112"/>
      <c r="BY112">
        <v>153</v>
      </c>
      <c r="BZ112"/>
      <c r="CP112" s="49"/>
    </row>
    <row r="113" spans="2:94" x14ac:dyDescent="0.25">
      <c r="B113" t="s">
        <v>348</v>
      </c>
      <c r="C113" t="s">
        <v>119</v>
      </c>
      <c r="D113" t="s">
        <v>228</v>
      </c>
      <c r="E113" t="s">
        <v>229</v>
      </c>
      <c r="F113" s="62">
        <v>45469</v>
      </c>
      <c r="G113" s="62">
        <v>45499</v>
      </c>
      <c r="H113"/>
      <c r="I113"/>
      <c r="J113"/>
      <c r="K113"/>
      <c r="L113">
        <v>235</v>
      </c>
      <c r="M113"/>
      <c r="N113"/>
      <c r="O113"/>
      <c r="P113"/>
      <c r="Q113">
        <v>145.5</v>
      </c>
      <c r="R113">
        <v>145.5</v>
      </c>
      <c r="S113"/>
      <c r="T113">
        <v>21</v>
      </c>
      <c r="U113">
        <v>3.59</v>
      </c>
      <c r="V113"/>
      <c r="W113">
        <v>7.59</v>
      </c>
      <c r="X113">
        <v>4.22</v>
      </c>
      <c r="Y113">
        <v>1.95</v>
      </c>
      <c r="Z113"/>
      <c r="AA113"/>
      <c r="AB113">
        <v>27.8</v>
      </c>
      <c r="AC113">
        <v>5.93</v>
      </c>
      <c r="AD113"/>
      <c r="AE113">
        <v>3.82</v>
      </c>
      <c r="AF113"/>
      <c r="AG113">
        <v>1.34</v>
      </c>
      <c r="AH113"/>
      <c r="AI113"/>
      <c r="AJ113">
        <v>31.7</v>
      </c>
      <c r="AK113"/>
      <c r="AL113">
        <v>0.56999999999999995</v>
      </c>
      <c r="AM113"/>
      <c r="AN113"/>
      <c r="AO113"/>
      <c r="AP113"/>
      <c r="AQ113"/>
      <c r="AR113">
        <v>6.68</v>
      </c>
      <c r="AS113">
        <v>26.9</v>
      </c>
      <c r="AT113"/>
      <c r="AU113"/>
      <c r="AV113"/>
      <c r="AW113"/>
      <c r="AX113">
        <v>6.36</v>
      </c>
      <c r="AY113">
        <v>6.36</v>
      </c>
      <c r="AZ113">
        <v>30.4</v>
      </c>
      <c r="BA113"/>
      <c r="BB113"/>
      <c r="BC113"/>
      <c r="BD113">
        <v>69.5</v>
      </c>
      <c r="BE113"/>
      <c r="BF113">
        <v>5.56</v>
      </c>
      <c r="BG113">
        <v>1.5</v>
      </c>
      <c r="BH113">
        <v>10.8</v>
      </c>
      <c r="BI113">
        <v>0.5</v>
      </c>
      <c r="BJ113">
        <v>0.97</v>
      </c>
      <c r="BK113">
        <v>0.97</v>
      </c>
      <c r="BL113"/>
      <c r="BM113">
        <v>6.12</v>
      </c>
      <c r="BN113">
        <v>0.57999999999999996</v>
      </c>
      <c r="BO113"/>
      <c r="BP113">
        <v>0.52</v>
      </c>
      <c r="BQ113">
        <v>1.6</v>
      </c>
      <c r="BR113">
        <v>1.6</v>
      </c>
      <c r="BS113">
        <v>1.6</v>
      </c>
      <c r="BT113">
        <v>404</v>
      </c>
      <c r="BU113">
        <v>1.3</v>
      </c>
      <c r="BV113">
        <v>42.8</v>
      </c>
      <c r="BW113">
        <v>3.81</v>
      </c>
      <c r="BX113"/>
      <c r="BY113">
        <v>140</v>
      </c>
      <c r="BZ113"/>
      <c r="CP113" s="49"/>
    </row>
    <row r="114" spans="2:94" x14ac:dyDescent="0.25">
      <c r="B114" t="s">
        <v>349</v>
      </c>
      <c r="C114" t="s">
        <v>119</v>
      </c>
      <c r="D114" t="s">
        <v>228</v>
      </c>
      <c r="E114" t="s">
        <v>229</v>
      </c>
      <c r="F114" s="62">
        <v>45469</v>
      </c>
      <c r="G114" s="62">
        <v>45499</v>
      </c>
      <c r="H114"/>
      <c r="I114"/>
      <c r="J114"/>
      <c r="K114"/>
      <c r="L114">
        <v>222</v>
      </c>
      <c r="M114"/>
      <c r="N114"/>
      <c r="O114"/>
      <c r="P114"/>
      <c r="Q114">
        <v>50.5</v>
      </c>
      <c r="R114">
        <v>50.5</v>
      </c>
      <c r="S114"/>
      <c r="T114">
        <v>20</v>
      </c>
      <c r="U114">
        <v>2</v>
      </c>
      <c r="V114"/>
      <c r="W114">
        <v>5.66</v>
      </c>
      <c r="X114">
        <v>3.61</v>
      </c>
      <c r="Y114">
        <v>1.1399999999999999</v>
      </c>
      <c r="Z114"/>
      <c r="AA114"/>
      <c r="AB114">
        <v>21.9</v>
      </c>
      <c r="AC114">
        <v>4.7</v>
      </c>
      <c r="AD114"/>
      <c r="AE114">
        <v>3.32</v>
      </c>
      <c r="AF114"/>
      <c r="AG114">
        <v>1.04</v>
      </c>
      <c r="AH114"/>
      <c r="AI114"/>
      <c r="AJ114">
        <v>18.100000000000001</v>
      </c>
      <c r="AK114"/>
      <c r="AL114">
        <v>0.42</v>
      </c>
      <c r="AM114"/>
      <c r="AN114"/>
      <c r="AO114"/>
      <c r="AP114"/>
      <c r="AQ114"/>
      <c r="AR114">
        <v>5.93</v>
      </c>
      <c r="AS114">
        <v>18.399999999999999</v>
      </c>
      <c r="AT114"/>
      <c r="AU114"/>
      <c r="AV114"/>
      <c r="AW114"/>
      <c r="AX114">
        <v>4.41</v>
      </c>
      <c r="AY114">
        <v>4.41</v>
      </c>
      <c r="AZ114">
        <v>34.9</v>
      </c>
      <c r="BA114"/>
      <c r="BB114"/>
      <c r="BC114"/>
      <c r="BD114">
        <v>56</v>
      </c>
      <c r="BE114"/>
      <c r="BF114">
        <v>4.6500000000000004</v>
      </c>
      <c r="BG114">
        <v>1.5</v>
      </c>
      <c r="BH114">
        <v>99.1</v>
      </c>
      <c r="BI114">
        <v>0.4</v>
      </c>
      <c r="BJ114">
        <v>0.77</v>
      </c>
      <c r="BK114">
        <v>0.77</v>
      </c>
      <c r="BL114"/>
      <c r="BM114">
        <v>4.42</v>
      </c>
      <c r="BN114">
        <v>0.5</v>
      </c>
      <c r="BO114"/>
      <c r="BP114">
        <v>0.42</v>
      </c>
      <c r="BQ114">
        <v>1.24</v>
      </c>
      <c r="BR114">
        <v>1.24</v>
      </c>
      <c r="BS114">
        <v>1.24</v>
      </c>
      <c r="BT114">
        <v>319</v>
      </c>
      <c r="BU114">
        <v>24</v>
      </c>
      <c r="BV114">
        <v>31.1</v>
      </c>
      <c r="BW114">
        <v>3.08</v>
      </c>
      <c r="BX114"/>
      <c r="BY114">
        <v>117</v>
      </c>
      <c r="BZ114"/>
      <c r="CP114" s="49"/>
    </row>
    <row r="115" spans="2:94" x14ac:dyDescent="0.25">
      <c r="B115" t="s">
        <v>350</v>
      </c>
      <c r="C115" t="s">
        <v>119</v>
      </c>
      <c r="D115" t="s">
        <v>228</v>
      </c>
      <c r="E115" t="s">
        <v>229</v>
      </c>
      <c r="F115" s="62">
        <v>45469</v>
      </c>
      <c r="G115" s="62">
        <v>45499</v>
      </c>
      <c r="H115"/>
      <c r="I115"/>
      <c r="J115"/>
      <c r="K115"/>
      <c r="L115">
        <v>121.5</v>
      </c>
      <c r="M115"/>
      <c r="N115"/>
      <c r="O115"/>
      <c r="P115"/>
      <c r="Q115">
        <v>32.5</v>
      </c>
      <c r="R115">
        <v>32.5</v>
      </c>
      <c r="S115"/>
      <c r="T115">
        <v>34</v>
      </c>
      <c r="U115">
        <v>2.0299999999999998</v>
      </c>
      <c r="V115"/>
      <c r="W115">
        <v>3</v>
      </c>
      <c r="X115">
        <v>1.99</v>
      </c>
      <c r="Y115">
        <v>0.77</v>
      </c>
      <c r="Z115"/>
      <c r="AA115"/>
      <c r="AB115">
        <v>28.2</v>
      </c>
      <c r="AC115">
        <v>3.52</v>
      </c>
      <c r="AD115"/>
      <c r="AE115">
        <v>4.1900000000000004</v>
      </c>
      <c r="AF115"/>
      <c r="AG115">
        <v>0.66</v>
      </c>
      <c r="AH115"/>
      <c r="AI115"/>
      <c r="AJ115">
        <v>13.7</v>
      </c>
      <c r="AK115"/>
      <c r="AL115">
        <v>0.35</v>
      </c>
      <c r="AM115"/>
      <c r="AN115"/>
      <c r="AO115"/>
      <c r="AP115"/>
      <c r="AQ115"/>
      <c r="AR115">
        <v>7.8</v>
      </c>
      <c r="AS115">
        <v>13.8</v>
      </c>
      <c r="AT115"/>
      <c r="AU115"/>
      <c r="AV115"/>
      <c r="AW115"/>
      <c r="AX115">
        <v>3.11</v>
      </c>
      <c r="AY115">
        <v>3.11</v>
      </c>
      <c r="AZ115">
        <v>14.8</v>
      </c>
      <c r="BA115"/>
      <c r="BB115"/>
      <c r="BC115"/>
      <c r="BD115">
        <v>65.8</v>
      </c>
      <c r="BE115"/>
      <c r="BF115">
        <v>2.95</v>
      </c>
      <c r="BG115">
        <v>2.1</v>
      </c>
      <c r="BH115">
        <v>10.6</v>
      </c>
      <c r="BI115">
        <v>0.5</v>
      </c>
      <c r="BJ115">
        <v>0.44</v>
      </c>
      <c r="BK115">
        <v>0.44</v>
      </c>
      <c r="BL115"/>
      <c r="BM115">
        <v>8.2100000000000009</v>
      </c>
      <c r="BN115">
        <v>0.62</v>
      </c>
      <c r="BO115"/>
      <c r="BP115">
        <v>0.27</v>
      </c>
      <c r="BQ115">
        <v>1.66</v>
      </c>
      <c r="BR115">
        <v>1.66</v>
      </c>
      <c r="BS115">
        <v>1.66</v>
      </c>
      <c r="BT115">
        <v>362</v>
      </c>
      <c r="BU115">
        <v>2.7</v>
      </c>
      <c r="BV115">
        <v>19</v>
      </c>
      <c r="BW115">
        <v>2.34</v>
      </c>
      <c r="BX115"/>
      <c r="BY115">
        <v>157</v>
      </c>
      <c r="BZ115"/>
      <c r="CP115" s="49"/>
    </row>
    <row r="116" spans="2:94" x14ac:dyDescent="0.25">
      <c r="B116" t="s">
        <v>351</v>
      </c>
      <c r="C116" t="s">
        <v>119</v>
      </c>
      <c r="D116" t="s">
        <v>228</v>
      </c>
      <c r="E116" t="s">
        <v>229</v>
      </c>
      <c r="F116" s="62">
        <v>45469</v>
      </c>
      <c r="G116" s="62">
        <v>45499</v>
      </c>
      <c r="H116"/>
      <c r="I116"/>
      <c r="J116"/>
      <c r="K116"/>
      <c r="L116">
        <v>104</v>
      </c>
      <c r="M116"/>
      <c r="N116"/>
      <c r="O116"/>
      <c r="P116"/>
      <c r="Q116">
        <v>22.4</v>
      </c>
      <c r="R116">
        <v>22.4</v>
      </c>
      <c r="S116"/>
      <c r="T116">
        <v>21</v>
      </c>
      <c r="U116">
        <v>2</v>
      </c>
      <c r="V116"/>
      <c r="W116">
        <v>3.92</v>
      </c>
      <c r="X116">
        <v>2.11</v>
      </c>
      <c r="Y116">
        <v>0.78</v>
      </c>
      <c r="Z116"/>
      <c r="AA116"/>
      <c r="AB116">
        <v>26</v>
      </c>
      <c r="AC116">
        <v>3.25</v>
      </c>
      <c r="AD116"/>
      <c r="AE116">
        <v>3.34</v>
      </c>
      <c r="AF116"/>
      <c r="AG116">
        <v>0.73</v>
      </c>
      <c r="AH116"/>
      <c r="AI116"/>
      <c r="AJ116">
        <v>15.4</v>
      </c>
      <c r="AK116"/>
      <c r="AL116">
        <v>0.36</v>
      </c>
      <c r="AM116"/>
      <c r="AN116"/>
      <c r="AO116"/>
      <c r="AP116"/>
      <c r="AQ116"/>
      <c r="AR116">
        <v>5.61</v>
      </c>
      <c r="AS116">
        <v>13.4</v>
      </c>
      <c r="AT116"/>
      <c r="AU116"/>
      <c r="AV116"/>
      <c r="AW116"/>
      <c r="AX116">
        <v>3.37</v>
      </c>
      <c r="AY116">
        <v>3.37</v>
      </c>
      <c r="AZ116">
        <v>12.3</v>
      </c>
      <c r="BA116"/>
      <c r="BB116"/>
      <c r="BC116"/>
      <c r="BD116">
        <v>69.400000000000006</v>
      </c>
      <c r="BE116"/>
      <c r="BF116">
        <v>3.07</v>
      </c>
      <c r="BG116">
        <v>1.7</v>
      </c>
      <c r="BH116">
        <v>11.2</v>
      </c>
      <c r="BI116">
        <v>0.4</v>
      </c>
      <c r="BJ116">
        <v>0.48</v>
      </c>
      <c r="BK116">
        <v>0.48</v>
      </c>
      <c r="BL116"/>
      <c r="BM116">
        <v>6.22</v>
      </c>
      <c r="BN116">
        <v>0.47</v>
      </c>
      <c r="BO116"/>
      <c r="BP116">
        <v>0.28000000000000003</v>
      </c>
      <c r="BQ116">
        <v>1.37</v>
      </c>
      <c r="BR116">
        <v>1.37</v>
      </c>
      <c r="BS116">
        <v>1.37</v>
      </c>
      <c r="BT116">
        <v>271</v>
      </c>
      <c r="BU116">
        <v>1.6</v>
      </c>
      <c r="BV116">
        <v>20.5</v>
      </c>
      <c r="BW116">
        <v>2.4500000000000002</v>
      </c>
      <c r="BX116"/>
      <c r="BY116">
        <v>115</v>
      </c>
      <c r="BZ116"/>
      <c r="CP116" s="49"/>
    </row>
    <row r="117" spans="2:94" x14ac:dyDescent="0.25">
      <c r="B117" t="s">
        <v>352</v>
      </c>
      <c r="C117" t="s">
        <v>119</v>
      </c>
      <c r="D117" t="s">
        <v>228</v>
      </c>
      <c r="E117" t="s">
        <v>229</v>
      </c>
      <c r="F117" s="62">
        <v>45469</v>
      </c>
      <c r="G117" s="62">
        <v>45499</v>
      </c>
      <c r="H117"/>
      <c r="I117"/>
      <c r="J117"/>
      <c r="K117"/>
      <c r="L117">
        <v>177</v>
      </c>
      <c r="M117"/>
      <c r="N117"/>
      <c r="O117"/>
      <c r="P117"/>
      <c r="Q117">
        <v>198</v>
      </c>
      <c r="R117">
        <v>198</v>
      </c>
      <c r="S117"/>
      <c r="T117">
        <v>13</v>
      </c>
      <c r="U117">
        <v>3.44</v>
      </c>
      <c r="V117"/>
      <c r="W117">
        <v>8.81</v>
      </c>
      <c r="X117">
        <v>4.3099999999999996</v>
      </c>
      <c r="Y117">
        <v>1.97</v>
      </c>
      <c r="Z117"/>
      <c r="AA117"/>
      <c r="AB117">
        <v>25.9</v>
      </c>
      <c r="AC117">
        <v>7.83</v>
      </c>
      <c r="AD117"/>
      <c r="AE117">
        <v>3.52</v>
      </c>
      <c r="AF117"/>
      <c r="AG117">
        <v>1.57</v>
      </c>
      <c r="AH117"/>
      <c r="AI117"/>
      <c r="AJ117">
        <v>36.700000000000003</v>
      </c>
      <c r="AK117"/>
      <c r="AL117">
        <v>0.66</v>
      </c>
      <c r="AM117"/>
      <c r="AN117"/>
      <c r="AO117"/>
      <c r="AP117"/>
      <c r="AQ117"/>
      <c r="AR117">
        <v>6.53</v>
      </c>
      <c r="AS117">
        <v>38.9</v>
      </c>
      <c r="AT117"/>
      <c r="AU117"/>
      <c r="AV117"/>
      <c r="AW117"/>
      <c r="AX117">
        <v>9</v>
      </c>
      <c r="AY117">
        <v>9</v>
      </c>
      <c r="AZ117">
        <v>20.3</v>
      </c>
      <c r="BA117"/>
      <c r="BB117"/>
      <c r="BC117"/>
      <c r="BD117">
        <v>82.3</v>
      </c>
      <c r="BE117"/>
      <c r="BF117">
        <v>7.52</v>
      </c>
      <c r="BG117">
        <v>1.3</v>
      </c>
      <c r="BH117">
        <v>10.4</v>
      </c>
      <c r="BI117">
        <v>0.4</v>
      </c>
      <c r="BJ117">
        <v>1.2</v>
      </c>
      <c r="BK117">
        <v>1.2</v>
      </c>
      <c r="BL117"/>
      <c r="BM117">
        <v>5.94</v>
      </c>
      <c r="BN117">
        <v>0.53</v>
      </c>
      <c r="BO117"/>
      <c r="BP117">
        <v>0.63</v>
      </c>
      <c r="BQ117">
        <v>1.47</v>
      </c>
      <c r="BR117">
        <v>1.47</v>
      </c>
      <c r="BS117">
        <v>1.47</v>
      </c>
      <c r="BT117">
        <v>261</v>
      </c>
      <c r="BU117">
        <v>1.1000000000000001</v>
      </c>
      <c r="BV117">
        <v>39.9</v>
      </c>
      <c r="BW117">
        <v>4.4000000000000004</v>
      </c>
      <c r="BX117"/>
      <c r="BY117">
        <v>129</v>
      </c>
      <c r="BZ117"/>
      <c r="CP117" s="49"/>
    </row>
    <row r="118" spans="2:94" x14ac:dyDescent="0.25">
      <c r="B118" t="s">
        <v>353</v>
      </c>
      <c r="C118" t="s">
        <v>119</v>
      </c>
      <c r="D118" t="s">
        <v>228</v>
      </c>
      <c r="E118" t="s">
        <v>229</v>
      </c>
      <c r="F118" s="62">
        <v>45469</v>
      </c>
      <c r="G118" s="62">
        <v>45499</v>
      </c>
      <c r="H118"/>
      <c r="I118"/>
      <c r="J118"/>
      <c r="K118"/>
      <c r="L118">
        <v>272</v>
      </c>
      <c r="M118"/>
      <c r="N118"/>
      <c r="O118"/>
      <c r="P118"/>
      <c r="Q118">
        <v>284</v>
      </c>
      <c r="R118">
        <v>284</v>
      </c>
      <c r="S118"/>
      <c r="T118">
        <v>9</v>
      </c>
      <c r="U118">
        <v>3.7</v>
      </c>
      <c r="V118"/>
      <c r="W118">
        <v>17.899999999999999</v>
      </c>
      <c r="X118">
        <v>9.9</v>
      </c>
      <c r="Y118">
        <v>5.23</v>
      </c>
      <c r="Z118"/>
      <c r="AA118"/>
      <c r="AB118">
        <v>24.2</v>
      </c>
      <c r="AC118">
        <v>17.2</v>
      </c>
      <c r="AD118"/>
      <c r="AE118">
        <v>3.59</v>
      </c>
      <c r="AF118"/>
      <c r="AG118">
        <v>3.28</v>
      </c>
      <c r="AH118"/>
      <c r="AI118"/>
      <c r="AJ118">
        <v>75.2</v>
      </c>
      <c r="AK118"/>
      <c r="AL118">
        <v>1.3</v>
      </c>
      <c r="AM118"/>
      <c r="AN118"/>
      <c r="AO118"/>
      <c r="AP118"/>
      <c r="AQ118"/>
      <c r="AR118">
        <v>6.24</v>
      </c>
      <c r="AS118">
        <v>88.2</v>
      </c>
      <c r="AT118"/>
      <c r="AU118"/>
      <c r="AV118"/>
      <c r="AW118"/>
      <c r="AX118">
        <v>20.5</v>
      </c>
      <c r="AY118">
        <v>20.5</v>
      </c>
      <c r="AZ118">
        <v>26</v>
      </c>
      <c r="BA118"/>
      <c r="BB118"/>
      <c r="BC118"/>
      <c r="BD118">
        <v>84.9</v>
      </c>
      <c r="BE118"/>
      <c r="BF118">
        <v>17.75</v>
      </c>
      <c r="BG118">
        <v>1.5</v>
      </c>
      <c r="BH118">
        <v>13.1</v>
      </c>
      <c r="BI118">
        <v>0.4</v>
      </c>
      <c r="BJ118">
        <v>2.79</v>
      </c>
      <c r="BK118">
        <v>2.79</v>
      </c>
      <c r="BL118"/>
      <c r="BM118">
        <v>4.99</v>
      </c>
      <c r="BN118">
        <v>0.53</v>
      </c>
      <c r="BO118"/>
      <c r="BP118">
        <v>1.4</v>
      </c>
      <c r="BQ118">
        <v>1.18</v>
      </c>
      <c r="BR118">
        <v>1.18</v>
      </c>
      <c r="BS118">
        <v>1.18</v>
      </c>
      <c r="BT118">
        <v>250</v>
      </c>
      <c r="BU118">
        <v>1.4</v>
      </c>
      <c r="BV118">
        <v>83.4</v>
      </c>
      <c r="BW118">
        <v>9.32</v>
      </c>
      <c r="BX118"/>
      <c r="BY118">
        <v>122</v>
      </c>
      <c r="BZ118"/>
      <c r="CP118" s="49"/>
    </row>
    <row r="119" spans="2:94" x14ac:dyDescent="0.25">
      <c r="B119" t="s">
        <v>354</v>
      </c>
      <c r="C119" t="s">
        <v>119</v>
      </c>
      <c r="D119" t="s">
        <v>228</v>
      </c>
      <c r="E119" t="s">
        <v>229</v>
      </c>
      <c r="F119" s="62">
        <v>45469</v>
      </c>
      <c r="G119" s="62">
        <v>45499</v>
      </c>
      <c r="H119"/>
      <c r="I119"/>
      <c r="J119"/>
      <c r="K119"/>
      <c r="L119">
        <v>474</v>
      </c>
      <c r="M119"/>
      <c r="N119"/>
      <c r="O119"/>
      <c r="P119"/>
      <c r="Q119">
        <v>299</v>
      </c>
      <c r="R119">
        <v>299</v>
      </c>
      <c r="S119"/>
      <c r="T119">
        <v>11</v>
      </c>
      <c r="U119">
        <v>2.87</v>
      </c>
      <c r="V119"/>
      <c r="W119">
        <v>26.4</v>
      </c>
      <c r="X119">
        <v>14.3</v>
      </c>
      <c r="Y119">
        <v>7.83</v>
      </c>
      <c r="Z119"/>
      <c r="AA119"/>
      <c r="AB119">
        <v>25.4</v>
      </c>
      <c r="AC119">
        <v>26.6</v>
      </c>
      <c r="AD119"/>
      <c r="AE119">
        <v>3.26</v>
      </c>
      <c r="AF119"/>
      <c r="AG119">
        <v>4.96</v>
      </c>
      <c r="AH119"/>
      <c r="AI119"/>
      <c r="AJ119">
        <v>101.5</v>
      </c>
      <c r="AK119"/>
      <c r="AL119">
        <v>2.36</v>
      </c>
      <c r="AM119"/>
      <c r="AN119"/>
      <c r="AO119"/>
      <c r="AP119"/>
      <c r="AQ119"/>
      <c r="AR119">
        <v>6.08</v>
      </c>
      <c r="AS119">
        <v>130.5</v>
      </c>
      <c r="AT119"/>
      <c r="AU119"/>
      <c r="AV119"/>
      <c r="AW119"/>
      <c r="AX119">
        <v>29.1</v>
      </c>
      <c r="AY119">
        <v>29.1</v>
      </c>
      <c r="AZ119">
        <v>35.1</v>
      </c>
      <c r="BA119"/>
      <c r="BB119"/>
      <c r="BC119"/>
      <c r="BD119">
        <v>83.9</v>
      </c>
      <c r="BE119"/>
      <c r="BF119">
        <v>29.5</v>
      </c>
      <c r="BG119">
        <v>1.4</v>
      </c>
      <c r="BH119">
        <v>20</v>
      </c>
      <c r="BI119">
        <v>0.4</v>
      </c>
      <c r="BJ119">
        <v>3.96</v>
      </c>
      <c r="BK119">
        <v>3.96</v>
      </c>
      <c r="BL119"/>
      <c r="BM119">
        <v>4.68</v>
      </c>
      <c r="BN119">
        <v>0.5</v>
      </c>
      <c r="BO119"/>
      <c r="BP119">
        <v>2.02</v>
      </c>
      <c r="BQ119">
        <v>1.1599999999999999</v>
      </c>
      <c r="BR119">
        <v>1.1599999999999999</v>
      </c>
      <c r="BS119">
        <v>1.1599999999999999</v>
      </c>
      <c r="BT119">
        <v>309</v>
      </c>
      <c r="BU119">
        <v>0.9</v>
      </c>
      <c r="BV119">
        <v>112.5</v>
      </c>
      <c r="BW119">
        <v>13.45</v>
      </c>
      <c r="BX119"/>
      <c r="BY119">
        <v>114</v>
      </c>
      <c r="BZ119"/>
      <c r="CP119" s="49"/>
    </row>
    <row r="120" spans="2:94" x14ac:dyDescent="0.25">
      <c r="B120" t="s">
        <v>355</v>
      </c>
      <c r="C120" t="s">
        <v>119</v>
      </c>
      <c r="D120" t="s">
        <v>228</v>
      </c>
      <c r="E120" t="s">
        <v>229</v>
      </c>
      <c r="F120" s="62">
        <v>45469</v>
      </c>
      <c r="G120" s="62">
        <v>45499</v>
      </c>
      <c r="H120"/>
      <c r="I120"/>
      <c r="J120"/>
      <c r="K120"/>
      <c r="L120">
        <v>294</v>
      </c>
      <c r="M120"/>
      <c r="N120"/>
      <c r="O120"/>
      <c r="P120"/>
      <c r="Q120">
        <v>75.599999999999994</v>
      </c>
      <c r="R120">
        <v>75.599999999999994</v>
      </c>
      <c r="S120"/>
      <c r="T120">
        <v>12</v>
      </c>
      <c r="U120">
        <v>1.36</v>
      </c>
      <c r="V120"/>
      <c r="W120">
        <v>13.75</v>
      </c>
      <c r="X120">
        <v>7.5</v>
      </c>
      <c r="Y120">
        <v>3.78</v>
      </c>
      <c r="Z120"/>
      <c r="AA120"/>
      <c r="AB120">
        <v>19.3</v>
      </c>
      <c r="AC120">
        <v>14.6</v>
      </c>
      <c r="AD120"/>
      <c r="AE120">
        <v>2.2799999999999998</v>
      </c>
      <c r="AF120"/>
      <c r="AG120">
        <v>2.64</v>
      </c>
      <c r="AH120"/>
      <c r="AI120"/>
      <c r="AJ120">
        <v>41</v>
      </c>
      <c r="AK120"/>
      <c r="AL120">
        <v>1.08</v>
      </c>
      <c r="AM120"/>
      <c r="AN120"/>
      <c r="AO120"/>
      <c r="AP120"/>
      <c r="AQ120"/>
      <c r="AR120">
        <v>4.6100000000000003</v>
      </c>
      <c r="AS120">
        <v>52.2</v>
      </c>
      <c r="AT120"/>
      <c r="AU120"/>
      <c r="AV120"/>
      <c r="AW120"/>
      <c r="AX120">
        <v>11.65</v>
      </c>
      <c r="AY120">
        <v>11.65</v>
      </c>
      <c r="AZ120">
        <v>33.799999999999997</v>
      </c>
      <c r="BA120"/>
      <c r="BB120"/>
      <c r="BC120"/>
      <c r="BD120">
        <v>57.2</v>
      </c>
      <c r="BE120"/>
      <c r="BF120">
        <v>12.05</v>
      </c>
      <c r="BG120">
        <v>1.2</v>
      </c>
      <c r="BH120">
        <v>120</v>
      </c>
      <c r="BI120">
        <v>0.3</v>
      </c>
      <c r="BJ120">
        <v>2.19</v>
      </c>
      <c r="BK120">
        <v>2.19</v>
      </c>
      <c r="BL120"/>
      <c r="BM120">
        <v>3.3</v>
      </c>
      <c r="BN120">
        <v>0.42</v>
      </c>
      <c r="BO120"/>
      <c r="BP120">
        <v>1.06</v>
      </c>
      <c r="BQ120">
        <v>0.91</v>
      </c>
      <c r="BR120">
        <v>0.91</v>
      </c>
      <c r="BS120">
        <v>0.91</v>
      </c>
      <c r="BT120">
        <v>281</v>
      </c>
      <c r="BU120">
        <v>2.8</v>
      </c>
      <c r="BV120">
        <v>73.3</v>
      </c>
      <c r="BW120">
        <v>6.64</v>
      </c>
      <c r="BX120"/>
      <c r="BY120">
        <v>94</v>
      </c>
      <c r="BZ120"/>
      <c r="CP120" s="49"/>
    </row>
    <row r="121" spans="2:94" x14ac:dyDescent="0.25">
      <c r="B121" t="s">
        <v>356</v>
      </c>
      <c r="C121" t="s">
        <v>119</v>
      </c>
      <c r="D121" t="s">
        <v>228</v>
      </c>
      <c r="E121" t="s">
        <v>229</v>
      </c>
      <c r="F121" s="62">
        <v>45469</v>
      </c>
      <c r="G121" s="62">
        <v>45499</v>
      </c>
      <c r="H121"/>
      <c r="I121"/>
      <c r="J121"/>
      <c r="K121"/>
      <c r="L121">
        <v>71.8</v>
      </c>
      <c r="M121"/>
      <c r="N121"/>
      <c r="O121"/>
      <c r="P121"/>
      <c r="Q121">
        <v>17.5</v>
      </c>
      <c r="R121">
        <v>17.5</v>
      </c>
      <c r="S121"/>
      <c r="T121">
        <v>27</v>
      </c>
      <c r="U121">
        <v>1.52</v>
      </c>
      <c r="V121"/>
      <c r="W121">
        <v>1.79</v>
      </c>
      <c r="X121">
        <v>0.98</v>
      </c>
      <c r="Y121">
        <v>0.32</v>
      </c>
      <c r="Z121"/>
      <c r="AA121"/>
      <c r="AB121">
        <v>31.6</v>
      </c>
      <c r="AC121">
        <v>1.72</v>
      </c>
      <c r="AD121"/>
      <c r="AE121">
        <v>5.1100000000000003</v>
      </c>
      <c r="AF121"/>
      <c r="AG121">
        <v>0.38</v>
      </c>
      <c r="AH121"/>
      <c r="AI121"/>
      <c r="AJ121">
        <v>6</v>
      </c>
      <c r="AK121"/>
      <c r="AL121">
        <v>0.2</v>
      </c>
      <c r="AM121"/>
      <c r="AN121"/>
      <c r="AO121"/>
      <c r="AP121"/>
      <c r="AQ121"/>
      <c r="AR121">
        <v>9.15</v>
      </c>
      <c r="AS121">
        <v>5.6</v>
      </c>
      <c r="AT121"/>
      <c r="AU121"/>
      <c r="AV121"/>
      <c r="AW121"/>
      <c r="AX121">
        <v>1.42</v>
      </c>
      <c r="AY121">
        <v>1.42</v>
      </c>
      <c r="AZ121">
        <v>9</v>
      </c>
      <c r="BA121"/>
      <c r="BB121"/>
      <c r="BC121"/>
      <c r="BD121">
        <v>75.900000000000006</v>
      </c>
      <c r="BE121"/>
      <c r="BF121">
        <v>1.22</v>
      </c>
      <c r="BG121">
        <v>2.1</v>
      </c>
      <c r="BH121">
        <v>8.8000000000000007</v>
      </c>
      <c r="BI121">
        <v>0.6</v>
      </c>
      <c r="BJ121">
        <v>0.23</v>
      </c>
      <c r="BK121">
        <v>0.23</v>
      </c>
      <c r="BL121"/>
      <c r="BM121">
        <v>8.1199999999999992</v>
      </c>
      <c r="BN121">
        <v>0.76</v>
      </c>
      <c r="BO121"/>
      <c r="BP121">
        <v>0.14000000000000001</v>
      </c>
      <c r="BQ121">
        <v>2.21</v>
      </c>
      <c r="BR121">
        <v>2.21</v>
      </c>
      <c r="BS121">
        <v>2.21</v>
      </c>
      <c r="BT121">
        <v>422</v>
      </c>
      <c r="BU121">
        <v>1.9</v>
      </c>
      <c r="BV121">
        <v>9</v>
      </c>
      <c r="BW121">
        <v>1.1599999999999999</v>
      </c>
      <c r="BX121"/>
      <c r="BY121">
        <v>189</v>
      </c>
      <c r="BZ121"/>
      <c r="CP121" s="49"/>
    </row>
    <row r="122" spans="2:94" x14ac:dyDescent="0.25">
      <c r="B122" t="s">
        <v>357</v>
      </c>
      <c r="C122" t="s">
        <v>119</v>
      </c>
      <c r="D122" t="s">
        <v>228</v>
      </c>
      <c r="E122" t="s">
        <v>229</v>
      </c>
      <c r="F122" s="62">
        <v>45469</v>
      </c>
      <c r="G122" s="62">
        <v>45499</v>
      </c>
      <c r="H122"/>
      <c r="I122"/>
      <c r="J122"/>
      <c r="K122"/>
      <c r="L122">
        <v>60</v>
      </c>
      <c r="M122"/>
      <c r="N122"/>
      <c r="O122"/>
      <c r="P122"/>
      <c r="Q122">
        <v>14.2</v>
      </c>
      <c r="R122">
        <v>14.2</v>
      </c>
      <c r="S122"/>
      <c r="T122">
        <v>19</v>
      </c>
      <c r="U122">
        <v>0.94</v>
      </c>
      <c r="V122"/>
      <c r="W122">
        <v>0.83</v>
      </c>
      <c r="X122">
        <v>0.56000000000000005</v>
      </c>
      <c r="Y122">
        <v>0.17</v>
      </c>
      <c r="Z122"/>
      <c r="AA122"/>
      <c r="AB122">
        <v>31</v>
      </c>
      <c r="AC122">
        <v>0.7</v>
      </c>
      <c r="AD122"/>
      <c r="AE122">
        <v>4.5</v>
      </c>
      <c r="AF122"/>
      <c r="AG122">
        <v>0.17</v>
      </c>
      <c r="AH122"/>
      <c r="AI122"/>
      <c r="AJ122">
        <v>3.1</v>
      </c>
      <c r="AK122"/>
      <c r="AL122">
        <v>0.08</v>
      </c>
      <c r="AM122"/>
      <c r="AN122"/>
      <c r="AO122"/>
      <c r="AP122"/>
      <c r="AQ122"/>
      <c r="AR122">
        <v>7.53</v>
      </c>
      <c r="AS122">
        <v>2.8</v>
      </c>
      <c r="AT122"/>
      <c r="AU122"/>
      <c r="AV122"/>
      <c r="AW122"/>
      <c r="AX122">
        <v>0.68</v>
      </c>
      <c r="AY122">
        <v>0.68</v>
      </c>
      <c r="AZ122">
        <v>4.9000000000000004</v>
      </c>
      <c r="BA122"/>
      <c r="BB122"/>
      <c r="BC122"/>
      <c r="BD122">
        <v>79.5</v>
      </c>
      <c r="BE122"/>
      <c r="BF122">
        <v>0.66</v>
      </c>
      <c r="BG122">
        <v>1.4</v>
      </c>
      <c r="BH122">
        <v>3.7</v>
      </c>
      <c r="BI122">
        <v>0.5</v>
      </c>
      <c r="BJ122">
        <v>0.14000000000000001</v>
      </c>
      <c r="BK122">
        <v>0.14000000000000001</v>
      </c>
      <c r="BL122"/>
      <c r="BM122">
        <v>6.08</v>
      </c>
      <c r="BN122">
        <v>0.65</v>
      </c>
      <c r="BO122"/>
      <c r="BP122">
        <v>0.06</v>
      </c>
      <c r="BQ122">
        <v>1.94</v>
      </c>
      <c r="BR122">
        <v>1.94</v>
      </c>
      <c r="BS122">
        <v>1.94</v>
      </c>
      <c r="BT122">
        <v>432</v>
      </c>
      <c r="BU122">
        <v>1.5</v>
      </c>
      <c r="BV122">
        <v>4.2</v>
      </c>
      <c r="BW122">
        <v>0.77</v>
      </c>
      <c r="BX122"/>
      <c r="BY122">
        <v>155</v>
      </c>
      <c r="BZ122"/>
      <c r="CP122" s="49"/>
    </row>
    <row r="123" spans="2:94" x14ac:dyDescent="0.25">
      <c r="B123" t="s">
        <v>358</v>
      </c>
      <c r="C123" t="s">
        <v>119</v>
      </c>
      <c r="D123" t="s">
        <v>228</v>
      </c>
      <c r="E123" t="s">
        <v>229</v>
      </c>
      <c r="F123" s="62">
        <v>45469</v>
      </c>
      <c r="G123" s="62">
        <v>45499</v>
      </c>
      <c r="H123"/>
      <c r="I123"/>
      <c r="J123"/>
      <c r="K123"/>
      <c r="L123">
        <v>75.900000000000006</v>
      </c>
      <c r="M123"/>
      <c r="N123"/>
      <c r="O123"/>
      <c r="P123"/>
      <c r="Q123">
        <v>35.6</v>
      </c>
      <c r="R123">
        <v>35.6</v>
      </c>
      <c r="S123"/>
      <c r="T123">
        <v>16</v>
      </c>
      <c r="U123">
        <v>1.24</v>
      </c>
      <c r="V123"/>
      <c r="W123">
        <v>0.96</v>
      </c>
      <c r="X123">
        <v>0.66</v>
      </c>
      <c r="Y123">
        <v>0.22</v>
      </c>
      <c r="Z123"/>
      <c r="AA123"/>
      <c r="AB123">
        <v>29.3</v>
      </c>
      <c r="AC123">
        <v>1.05</v>
      </c>
      <c r="AD123"/>
      <c r="AE123">
        <v>4.13</v>
      </c>
      <c r="AF123"/>
      <c r="AG123">
        <v>0.24</v>
      </c>
      <c r="AH123"/>
      <c r="AI123"/>
      <c r="AJ123">
        <v>4.7</v>
      </c>
      <c r="AK123"/>
      <c r="AL123">
        <v>0.09</v>
      </c>
      <c r="AM123"/>
      <c r="AN123"/>
      <c r="AO123"/>
      <c r="AP123"/>
      <c r="AQ123"/>
      <c r="AR123">
        <v>7.47</v>
      </c>
      <c r="AS123">
        <v>4.5</v>
      </c>
      <c r="AT123"/>
      <c r="AU123"/>
      <c r="AV123"/>
      <c r="AW123"/>
      <c r="AX123">
        <v>1.08</v>
      </c>
      <c r="AY123">
        <v>1.08</v>
      </c>
      <c r="AZ123">
        <v>6</v>
      </c>
      <c r="BA123"/>
      <c r="BB123"/>
      <c r="BC123"/>
      <c r="BD123">
        <v>74.8</v>
      </c>
      <c r="BE123"/>
      <c r="BF123">
        <v>1.05</v>
      </c>
      <c r="BG123">
        <v>2.2999999999999998</v>
      </c>
      <c r="BH123">
        <v>3.1</v>
      </c>
      <c r="BI123">
        <v>0.5</v>
      </c>
      <c r="BJ123">
        <v>0.13</v>
      </c>
      <c r="BK123">
        <v>0.13</v>
      </c>
      <c r="BL123"/>
      <c r="BM123">
        <v>6.24</v>
      </c>
      <c r="BN123">
        <v>0.62</v>
      </c>
      <c r="BO123"/>
      <c r="BP123">
        <v>0.06</v>
      </c>
      <c r="BQ123">
        <v>1.4</v>
      </c>
      <c r="BR123">
        <v>1.4</v>
      </c>
      <c r="BS123">
        <v>1.4</v>
      </c>
      <c r="BT123">
        <v>370</v>
      </c>
      <c r="BU123">
        <v>1.3</v>
      </c>
      <c r="BV123">
        <v>5.6</v>
      </c>
      <c r="BW123">
        <v>0.79</v>
      </c>
      <c r="BX123"/>
      <c r="BY123">
        <v>148</v>
      </c>
      <c r="BZ123"/>
      <c r="CP123" s="49"/>
    </row>
    <row r="124" spans="2:94" x14ac:dyDescent="0.25">
      <c r="B124" t="s">
        <v>359</v>
      </c>
      <c r="C124" t="s">
        <v>119</v>
      </c>
      <c r="D124" t="s">
        <v>228</v>
      </c>
      <c r="E124" t="s">
        <v>229</v>
      </c>
      <c r="F124" s="62">
        <v>45469</v>
      </c>
      <c r="G124" s="62">
        <v>45499</v>
      </c>
      <c r="H124"/>
      <c r="I124"/>
      <c r="J124"/>
      <c r="K124"/>
      <c r="L124">
        <v>91.1</v>
      </c>
      <c r="M124"/>
      <c r="N124"/>
      <c r="O124"/>
      <c r="P124"/>
      <c r="Q124">
        <v>75.2</v>
      </c>
      <c r="R124">
        <v>75.2</v>
      </c>
      <c r="S124"/>
      <c r="T124">
        <v>19</v>
      </c>
      <c r="U124">
        <v>1.73</v>
      </c>
      <c r="V124"/>
      <c r="W124">
        <v>1.86</v>
      </c>
      <c r="X124">
        <v>1.28</v>
      </c>
      <c r="Y124">
        <v>0.52</v>
      </c>
      <c r="Z124"/>
      <c r="AA124"/>
      <c r="AB124">
        <v>26.9</v>
      </c>
      <c r="AC124">
        <v>1.91</v>
      </c>
      <c r="AD124"/>
      <c r="AE124">
        <v>3.96</v>
      </c>
      <c r="AF124"/>
      <c r="AG124">
        <v>0.35</v>
      </c>
      <c r="AH124"/>
      <c r="AI124"/>
      <c r="AJ124">
        <v>8.6999999999999993</v>
      </c>
      <c r="AK124"/>
      <c r="AL124">
        <v>0.16</v>
      </c>
      <c r="AM124"/>
      <c r="AN124"/>
      <c r="AO124"/>
      <c r="AP124"/>
      <c r="AQ124"/>
      <c r="AR124">
        <v>6.6</v>
      </c>
      <c r="AS124">
        <v>9.9</v>
      </c>
      <c r="AT124"/>
      <c r="AU124"/>
      <c r="AV124"/>
      <c r="AW124"/>
      <c r="AX124">
        <v>2.35</v>
      </c>
      <c r="AY124">
        <v>2.35</v>
      </c>
      <c r="AZ124">
        <v>6.9</v>
      </c>
      <c r="BA124"/>
      <c r="BB124"/>
      <c r="BC124"/>
      <c r="BD124">
        <v>83.1</v>
      </c>
      <c r="BE124"/>
      <c r="BF124">
        <v>2</v>
      </c>
      <c r="BG124">
        <v>1.6</v>
      </c>
      <c r="BH124">
        <v>6</v>
      </c>
      <c r="BI124">
        <v>0.4</v>
      </c>
      <c r="BJ124">
        <v>0.3</v>
      </c>
      <c r="BK124">
        <v>0.3</v>
      </c>
      <c r="BL124"/>
      <c r="BM124">
        <v>5.64</v>
      </c>
      <c r="BN124">
        <v>0.59</v>
      </c>
      <c r="BO124"/>
      <c r="BP124">
        <v>0.21</v>
      </c>
      <c r="BQ124">
        <v>1.48</v>
      </c>
      <c r="BR124">
        <v>1.48</v>
      </c>
      <c r="BS124">
        <v>1.48</v>
      </c>
      <c r="BT124">
        <v>369</v>
      </c>
      <c r="BU124">
        <v>0.9</v>
      </c>
      <c r="BV124">
        <v>10.5</v>
      </c>
      <c r="BW124">
        <v>1.0900000000000001</v>
      </c>
      <c r="BX124"/>
      <c r="BY124">
        <v>137</v>
      </c>
      <c r="BZ124"/>
      <c r="CP124" s="49"/>
    </row>
    <row r="125" spans="2:94" x14ac:dyDescent="0.25">
      <c r="B125" t="s">
        <v>360</v>
      </c>
      <c r="C125" t="s">
        <v>119</v>
      </c>
      <c r="D125" t="s">
        <v>228</v>
      </c>
      <c r="E125" t="s">
        <v>229</v>
      </c>
      <c r="F125" s="62">
        <v>45469</v>
      </c>
      <c r="G125" s="62">
        <v>45499</v>
      </c>
      <c r="H125"/>
      <c r="I125"/>
      <c r="J125"/>
      <c r="K125"/>
      <c r="L125">
        <v>83</v>
      </c>
      <c r="M125"/>
      <c r="N125"/>
      <c r="O125"/>
      <c r="P125"/>
      <c r="Q125">
        <v>69.099999999999994</v>
      </c>
      <c r="R125">
        <v>69.099999999999994</v>
      </c>
      <c r="S125"/>
      <c r="T125">
        <v>15</v>
      </c>
      <c r="U125">
        <v>2.0699999999999998</v>
      </c>
      <c r="V125"/>
      <c r="W125">
        <v>2.96</v>
      </c>
      <c r="X125">
        <v>1.98</v>
      </c>
      <c r="Y125">
        <v>0.77</v>
      </c>
      <c r="Z125"/>
      <c r="AA125"/>
      <c r="AB125">
        <v>23.6</v>
      </c>
      <c r="AC125">
        <v>2.91</v>
      </c>
      <c r="AD125"/>
      <c r="AE125">
        <v>3.4</v>
      </c>
      <c r="AF125"/>
      <c r="AG125">
        <v>0.6</v>
      </c>
      <c r="AH125"/>
      <c r="AI125"/>
      <c r="AJ125">
        <v>11.2</v>
      </c>
      <c r="AK125"/>
      <c r="AL125">
        <v>0.23</v>
      </c>
      <c r="AM125"/>
      <c r="AN125"/>
      <c r="AO125"/>
      <c r="AP125"/>
      <c r="AQ125"/>
      <c r="AR125">
        <v>6.09</v>
      </c>
      <c r="AS125">
        <v>13.4</v>
      </c>
      <c r="AT125"/>
      <c r="AU125"/>
      <c r="AV125"/>
      <c r="AW125"/>
      <c r="AX125">
        <v>3.24</v>
      </c>
      <c r="AY125">
        <v>3.24</v>
      </c>
      <c r="AZ125">
        <v>9.6</v>
      </c>
      <c r="BA125"/>
      <c r="BB125"/>
      <c r="BC125"/>
      <c r="BD125">
        <v>79.3</v>
      </c>
      <c r="BE125"/>
      <c r="BF125">
        <v>3.14</v>
      </c>
      <c r="BG125">
        <v>1.6</v>
      </c>
      <c r="BH125">
        <v>7.6</v>
      </c>
      <c r="BI125">
        <v>0.4</v>
      </c>
      <c r="BJ125">
        <v>0.45</v>
      </c>
      <c r="BK125">
        <v>0.45</v>
      </c>
      <c r="BL125"/>
      <c r="BM125">
        <v>4.92</v>
      </c>
      <c r="BN125">
        <v>0.53</v>
      </c>
      <c r="BO125"/>
      <c r="BP125">
        <v>0.23</v>
      </c>
      <c r="BQ125">
        <v>1.56</v>
      </c>
      <c r="BR125">
        <v>1.56</v>
      </c>
      <c r="BS125">
        <v>1.56</v>
      </c>
      <c r="BT125">
        <v>323</v>
      </c>
      <c r="BU125">
        <v>1</v>
      </c>
      <c r="BV125">
        <v>14.2</v>
      </c>
      <c r="BW125">
        <v>2.29</v>
      </c>
      <c r="BX125"/>
      <c r="BY125">
        <v>127</v>
      </c>
      <c r="BZ125"/>
      <c r="CP125" s="49"/>
    </row>
    <row r="126" spans="2:94" x14ac:dyDescent="0.25">
      <c r="B126" t="s">
        <v>361</v>
      </c>
      <c r="C126" t="s">
        <v>119</v>
      </c>
      <c r="D126" t="s">
        <v>228</v>
      </c>
      <c r="E126" t="s">
        <v>229</v>
      </c>
      <c r="F126" s="62">
        <v>45469</v>
      </c>
      <c r="G126" s="62">
        <v>45499</v>
      </c>
      <c r="H126"/>
      <c r="I126"/>
      <c r="J126"/>
      <c r="K126"/>
      <c r="L126">
        <v>97.4</v>
      </c>
      <c r="M126"/>
      <c r="N126"/>
      <c r="O126"/>
      <c r="P126"/>
      <c r="Q126">
        <v>117</v>
      </c>
      <c r="R126">
        <v>117</v>
      </c>
      <c r="S126"/>
      <c r="T126">
        <v>16</v>
      </c>
      <c r="U126">
        <v>1.53</v>
      </c>
      <c r="V126"/>
      <c r="W126">
        <v>3.2</v>
      </c>
      <c r="X126">
        <v>1.93</v>
      </c>
      <c r="Y126">
        <v>0.75</v>
      </c>
      <c r="Z126"/>
      <c r="AA126"/>
      <c r="AB126">
        <v>25.4</v>
      </c>
      <c r="AC126">
        <v>3.27</v>
      </c>
      <c r="AD126"/>
      <c r="AE126">
        <v>3.67</v>
      </c>
      <c r="AF126"/>
      <c r="AG126">
        <v>0.6</v>
      </c>
      <c r="AH126"/>
      <c r="AI126"/>
      <c r="AJ126">
        <v>8.9</v>
      </c>
      <c r="AK126"/>
      <c r="AL126">
        <v>0.31</v>
      </c>
      <c r="AM126"/>
      <c r="AN126"/>
      <c r="AO126"/>
      <c r="AP126"/>
      <c r="AQ126"/>
      <c r="AR126">
        <v>6.82</v>
      </c>
      <c r="AS126">
        <v>13.7</v>
      </c>
      <c r="AT126"/>
      <c r="AU126"/>
      <c r="AV126"/>
      <c r="AW126"/>
      <c r="AX126">
        <v>2.77</v>
      </c>
      <c r="AY126">
        <v>2.77</v>
      </c>
      <c r="AZ126">
        <v>7.2</v>
      </c>
      <c r="BA126"/>
      <c r="BB126"/>
      <c r="BC126"/>
      <c r="BD126">
        <v>61.2</v>
      </c>
      <c r="BE126"/>
      <c r="BF126">
        <v>2.97</v>
      </c>
      <c r="BG126">
        <v>1.6</v>
      </c>
      <c r="BH126">
        <v>9</v>
      </c>
      <c r="BI126">
        <v>0.4</v>
      </c>
      <c r="BJ126">
        <v>0.42</v>
      </c>
      <c r="BK126">
        <v>0.42</v>
      </c>
      <c r="BL126"/>
      <c r="BM126">
        <v>4.71</v>
      </c>
      <c r="BN126">
        <v>0.57999999999999996</v>
      </c>
      <c r="BO126"/>
      <c r="BP126">
        <v>0.23</v>
      </c>
      <c r="BQ126">
        <v>1.8</v>
      </c>
      <c r="BR126">
        <v>1.8</v>
      </c>
      <c r="BS126">
        <v>1.8</v>
      </c>
      <c r="BT126">
        <v>342</v>
      </c>
      <c r="BU126">
        <v>1.1000000000000001</v>
      </c>
      <c r="BV126">
        <v>11.9</v>
      </c>
      <c r="BW126">
        <v>2.14</v>
      </c>
      <c r="BX126"/>
      <c r="BY126">
        <v>132</v>
      </c>
      <c r="BZ126"/>
      <c r="CP126" s="49"/>
    </row>
    <row r="127" spans="2:94" x14ac:dyDescent="0.25">
      <c r="B127" t="s">
        <v>362</v>
      </c>
      <c r="C127" t="s">
        <v>119</v>
      </c>
      <c r="D127" t="s">
        <v>228</v>
      </c>
      <c r="E127" t="s">
        <v>229</v>
      </c>
      <c r="F127" s="62">
        <v>45469</v>
      </c>
      <c r="G127" s="62">
        <v>45499</v>
      </c>
      <c r="H127"/>
      <c r="I127"/>
      <c r="J127"/>
      <c r="K127"/>
      <c r="L127">
        <v>98.2</v>
      </c>
      <c r="M127"/>
      <c r="N127"/>
      <c r="O127"/>
      <c r="P127"/>
      <c r="Q127">
        <v>70</v>
      </c>
      <c r="R127">
        <v>70</v>
      </c>
      <c r="S127"/>
      <c r="T127">
        <v>18</v>
      </c>
      <c r="U127">
        <v>1.64</v>
      </c>
      <c r="V127"/>
      <c r="W127">
        <v>3.24</v>
      </c>
      <c r="X127">
        <v>1.95</v>
      </c>
      <c r="Y127">
        <v>0.87</v>
      </c>
      <c r="Z127"/>
      <c r="AA127"/>
      <c r="AB127">
        <v>27.1</v>
      </c>
      <c r="AC127">
        <v>2.59</v>
      </c>
      <c r="AD127"/>
      <c r="AE127">
        <v>3.63</v>
      </c>
      <c r="AF127"/>
      <c r="AG127">
        <v>0.61</v>
      </c>
      <c r="AH127"/>
      <c r="AI127"/>
      <c r="AJ127">
        <v>7.6</v>
      </c>
      <c r="AK127"/>
      <c r="AL127">
        <v>0.34</v>
      </c>
      <c r="AM127"/>
      <c r="AN127"/>
      <c r="AO127"/>
      <c r="AP127"/>
      <c r="AQ127"/>
      <c r="AR127">
        <v>7.52</v>
      </c>
      <c r="AS127">
        <v>12.3</v>
      </c>
      <c r="AT127"/>
      <c r="AU127"/>
      <c r="AV127"/>
      <c r="AW127"/>
      <c r="AX127">
        <v>2.85</v>
      </c>
      <c r="AY127">
        <v>2.85</v>
      </c>
      <c r="AZ127">
        <v>5.6</v>
      </c>
      <c r="BA127"/>
      <c r="BB127"/>
      <c r="BC127"/>
      <c r="BD127">
        <v>61.9</v>
      </c>
      <c r="BE127"/>
      <c r="BF127">
        <v>3.51</v>
      </c>
      <c r="BG127">
        <v>2</v>
      </c>
      <c r="BH127">
        <v>7.7</v>
      </c>
      <c r="BI127">
        <v>0.5</v>
      </c>
      <c r="BJ127">
        <v>0.48</v>
      </c>
      <c r="BK127">
        <v>0.48</v>
      </c>
      <c r="BL127"/>
      <c r="BM127">
        <v>5.27</v>
      </c>
      <c r="BN127">
        <v>0.63</v>
      </c>
      <c r="BO127"/>
      <c r="BP127">
        <v>0.35</v>
      </c>
      <c r="BQ127">
        <v>1.68</v>
      </c>
      <c r="BR127">
        <v>1.68</v>
      </c>
      <c r="BS127">
        <v>1.68</v>
      </c>
      <c r="BT127">
        <v>359</v>
      </c>
      <c r="BU127">
        <v>1</v>
      </c>
      <c r="BV127">
        <v>14</v>
      </c>
      <c r="BW127">
        <v>2.4500000000000002</v>
      </c>
      <c r="BX127"/>
      <c r="BY127">
        <v>140</v>
      </c>
      <c r="BZ127"/>
      <c r="CP127" s="49"/>
    </row>
    <row r="128" spans="2:94" x14ac:dyDescent="0.25">
      <c r="B128" t="s">
        <v>363</v>
      </c>
      <c r="C128" t="s">
        <v>119</v>
      </c>
      <c r="D128" t="s">
        <v>228</v>
      </c>
      <c r="E128" t="s">
        <v>229</v>
      </c>
      <c r="F128" s="62">
        <v>45469</v>
      </c>
      <c r="G128" s="62">
        <v>45499</v>
      </c>
      <c r="H128"/>
      <c r="I128"/>
      <c r="J128"/>
      <c r="K128"/>
      <c r="L128">
        <v>149.5</v>
      </c>
      <c r="M128"/>
      <c r="N128"/>
      <c r="O128"/>
      <c r="P128"/>
      <c r="Q128">
        <v>71.900000000000006</v>
      </c>
      <c r="R128">
        <v>71.900000000000006</v>
      </c>
      <c r="S128"/>
      <c r="T128">
        <v>19</v>
      </c>
      <c r="U128">
        <v>1.63</v>
      </c>
      <c r="V128"/>
      <c r="W128">
        <v>3.28</v>
      </c>
      <c r="X128">
        <v>2.37</v>
      </c>
      <c r="Y128">
        <v>0.94</v>
      </c>
      <c r="Z128"/>
      <c r="AA128"/>
      <c r="AB128">
        <v>27.2</v>
      </c>
      <c r="AC128">
        <v>3.39</v>
      </c>
      <c r="AD128"/>
      <c r="AE128">
        <v>3.41</v>
      </c>
      <c r="AF128"/>
      <c r="AG128">
        <v>0.7</v>
      </c>
      <c r="AH128"/>
      <c r="AI128"/>
      <c r="AJ128">
        <v>8</v>
      </c>
      <c r="AK128"/>
      <c r="AL128">
        <v>0.38</v>
      </c>
      <c r="AM128"/>
      <c r="AN128"/>
      <c r="AO128"/>
      <c r="AP128"/>
      <c r="AQ128"/>
      <c r="AR128">
        <v>6.99</v>
      </c>
      <c r="AS128">
        <v>11.5</v>
      </c>
      <c r="AT128"/>
      <c r="AU128"/>
      <c r="AV128"/>
      <c r="AW128"/>
      <c r="AX128">
        <v>2.7</v>
      </c>
      <c r="AY128">
        <v>2.7</v>
      </c>
      <c r="AZ128">
        <v>10.6</v>
      </c>
      <c r="BA128"/>
      <c r="BB128"/>
      <c r="BC128"/>
      <c r="BD128">
        <v>64</v>
      </c>
      <c r="BE128"/>
      <c r="BF128">
        <v>2.97</v>
      </c>
      <c r="BG128">
        <v>1.3</v>
      </c>
      <c r="BH128">
        <v>14</v>
      </c>
      <c r="BI128">
        <v>0.4</v>
      </c>
      <c r="BJ128">
        <v>0.54</v>
      </c>
      <c r="BK128">
        <v>0.54</v>
      </c>
      <c r="BL128"/>
      <c r="BM128">
        <v>4.8499999999999996</v>
      </c>
      <c r="BN128">
        <v>0.56999999999999995</v>
      </c>
      <c r="BO128"/>
      <c r="BP128">
        <v>0.33</v>
      </c>
      <c r="BQ128">
        <v>1.5</v>
      </c>
      <c r="BR128">
        <v>1.5</v>
      </c>
      <c r="BS128">
        <v>1.5</v>
      </c>
      <c r="BT128">
        <v>343</v>
      </c>
      <c r="BU128">
        <v>0.9</v>
      </c>
      <c r="BV128">
        <v>15.3</v>
      </c>
      <c r="BW128">
        <v>2.64</v>
      </c>
      <c r="BX128"/>
      <c r="BY128">
        <v>131</v>
      </c>
      <c r="BZ128"/>
      <c r="CP128" s="49"/>
    </row>
    <row r="129" spans="2:94" x14ac:dyDescent="0.25">
      <c r="B129" t="s">
        <v>364</v>
      </c>
      <c r="C129" t="s">
        <v>119</v>
      </c>
      <c r="D129" t="s">
        <v>228</v>
      </c>
      <c r="E129" t="s">
        <v>229</v>
      </c>
      <c r="F129" s="62">
        <v>45469</v>
      </c>
      <c r="G129" s="62">
        <v>45499</v>
      </c>
      <c r="H129"/>
      <c r="I129"/>
      <c r="J129"/>
      <c r="K129"/>
      <c r="L129">
        <v>169.5</v>
      </c>
      <c r="M129"/>
      <c r="N129"/>
      <c r="O129"/>
      <c r="P129"/>
      <c r="Q129">
        <v>61.5</v>
      </c>
      <c r="R129">
        <v>61.5</v>
      </c>
      <c r="S129"/>
      <c r="T129">
        <v>20</v>
      </c>
      <c r="U129">
        <v>2.8</v>
      </c>
      <c r="V129"/>
      <c r="W129">
        <v>4.4800000000000004</v>
      </c>
      <c r="X129">
        <v>3.34</v>
      </c>
      <c r="Y129">
        <v>1.25</v>
      </c>
      <c r="Z129"/>
      <c r="AA129"/>
      <c r="AB129">
        <v>30.3</v>
      </c>
      <c r="AC129">
        <v>4</v>
      </c>
      <c r="AD129"/>
      <c r="AE129">
        <v>4.2300000000000004</v>
      </c>
      <c r="AF129"/>
      <c r="AG129">
        <v>0.98</v>
      </c>
      <c r="AH129"/>
      <c r="AI129"/>
      <c r="AJ129">
        <v>8.6999999999999993</v>
      </c>
      <c r="AK129"/>
      <c r="AL129">
        <v>0.43</v>
      </c>
      <c r="AM129"/>
      <c r="AN129"/>
      <c r="AO129"/>
      <c r="AP129"/>
      <c r="AQ129"/>
      <c r="AR129">
        <v>7.87</v>
      </c>
      <c r="AS129">
        <v>13.5</v>
      </c>
      <c r="AT129"/>
      <c r="AU129"/>
      <c r="AV129"/>
      <c r="AW129"/>
      <c r="AX129">
        <v>3.41</v>
      </c>
      <c r="AY129">
        <v>3.41</v>
      </c>
      <c r="AZ129">
        <v>22.7</v>
      </c>
      <c r="BA129"/>
      <c r="BB129"/>
      <c r="BC129"/>
      <c r="BD129">
        <v>64.400000000000006</v>
      </c>
      <c r="BE129"/>
      <c r="BF129">
        <v>5.07</v>
      </c>
      <c r="BG129">
        <v>1.6</v>
      </c>
      <c r="BH129">
        <v>17.8</v>
      </c>
      <c r="BI129">
        <v>0.5</v>
      </c>
      <c r="BJ129">
        <v>0.68</v>
      </c>
      <c r="BK129">
        <v>0.68</v>
      </c>
      <c r="BL129"/>
      <c r="BM129">
        <v>5.45</v>
      </c>
      <c r="BN129">
        <v>0.67</v>
      </c>
      <c r="BO129"/>
      <c r="BP129">
        <v>0.42</v>
      </c>
      <c r="BQ129">
        <v>1.55</v>
      </c>
      <c r="BR129">
        <v>1.55</v>
      </c>
      <c r="BS129">
        <v>1.55</v>
      </c>
      <c r="BT129">
        <v>390</v>
      </c>
      <c r="BU129">
        <v>1.1000000000000001</v>
      </c>
      <c r="BV129">
        <v>20.7</v>
      </c>
      <c r="BW129">
        <v>2.83</v>
      </c>
      <c r="BX129"/>
      <c r="BY129">
        <v>154</v>
      </c>
      <c r="BZ129"/>
      <c r="CP129" s="49"/>
    </row>
    <row r="130" spans="2:94" x14ac:dyDescent="0.25">
      <c r="B130" t="s">
        <v>365</v>
      </c>
      <c r="C130" t="s">
        <v>119</v>
      </c>
      <c r="D130" t="s">
        <v>228</v>
      </c>
      <c r="E130" t="s">
        <v>229</v>
      </c>
      <c r="F130" s="62">
        <v>45469</v>
      </c>
      <c r="G130" s="62">
        <v>45499</v>
      </c>
      <c r="H130"/>
      <c r="I130"/>
      <c r="J130"/>
      <c r="K130"/>
      <c r="L130">
        <v>184</v>
      </c>
      <c r="M130"/>
      <c r="N130"/>
      <c r="O130"/>
      <c r="P130"/>
      <c r="Q130">
        <v>53.8</v>
      </c>
      <c r="R130">
        <v>53.8</v>
      </c>
      <c r="S130"/>
      <c r="T130">
        <v>19</v>
      </c>
      <c r="U130">
        <v>2.76</v>
      </c>
      <c r="V130"/>
      <c r="W130">
        <v>5.0599999999999996</v>
      </c>
      <c r="X130">
        <v>3.56</v>
      </c>
      <c r="Y130">
        <v>0.88</v>
      </c>
      <c r="Z130"/>
      <c r="AA130"/>
      <c r="AB130">
        <v>28.7</v>
      </c>
      <c r="AC130">
        <v>4.21</v>
      </c>
      <c r="AD130"/>
      <c r="AE130">
        <v>4.0199999999999996</v>
      </c>
      <c r="AF130"/>
      <c r="AG130">
        <v>1.1499999999999999</v>
      </c>
      <c r="AH130"/>
      <c r="AI130"/>
      <c r="AJ130">
        <v>10</v>
      </c>
      <c r="AK130"/>
      <c r="AL130">
        <v>0.42</v>
      </c>
      <c r="AM130"/>
      <c r="AN130"/>
      <c r="AO130"/>
      <c r="AP130"/>
      <c r="AQ130"/>
      <c r="AR130">
        <v>7.89</v>
      </c>
      <c r="AS130">
        <v>16.100000000000001</v>
      </c>
      <c r="AT130"/>
      <c r="AU130"/>
      <c r="AV130"/>
      <c r="AW130"/>
      <c r="AX130">
        <v>3.43</v>
      </c>
      <c r="AY130">
        <v>3.43</v>
      </c>
      <c r="AZ130">
        <v>27.1</v>
      </c>
      <c r="BA130"/>
      <c r="BB130"/>
      <c r="BC130"/>
      <c r="BD130">
        <v>72.7</v>
      </c>
      <c r="BE130"/>
      <c r="BF130">
        <v>4.33</v>
      </c>
      <c r="BG130">
        <v>1.7</v>
      </c>
      <c r="BH130">
        <v>17.8</v>
      </c>
      <c r="BI130">
        <v>0.5</v>
      </c>
      <c r="BJ130">
        <v>0.83</v>
      </c>
      <c r="BK130">
        <v>0.83</v>
      </c>
      <c r="BL130"/>
      <c r="BM130">
        <v>5.18</v>
      </c>
      <c r="BN130">
        <v>0.66</v>
      </c>
      <c r="BO130"/>
      <c r="BP130">
        <v>0.41</v>
      </c>
      <c r="BQ130">
        <v>1.59</v>
      </c>
      <c r="BR130">
        <v>1.59</v>
      </c>
      <c r="BS130">
        <v>1.59</v>
      </c>
      <c r="BT130">
        <v>393</v>
      </c>
      <c r="BU130">
        <v>0.9</v>
      </c>
      <c r="BV130">
        <v>22.2</v>
      </c>
      <c r="BW130">
        <v>3.51</v>
      </c>
      <c r="BX130"/>
      <c r="BY130">
        <v>149</v>
      </c>
      <c r="BZ130"/>
      <c r="CP130" s="49"/>
    </row>
    <row r="131" spans="2:94" x14ac:dyDescent="0.25">
      <c r="B131" t="s">
        <v>366</v>
      </c>
      <c r="C131" t="s">
        <v>119</v>
      </c>
      <c r="D131" t="s">
        <v>228</v>
      </c>
      <c r="E131" t="s">
        <v>229</v>
      </c>
      <c r="F131" s="62">
        <v>45469</v>
      </c>
      <c r="G131" s="62">
        <v>45499</v>
      </c>
      <c r="H131"/>
      <c r="I131"/>
      <c r="J131"/>
      <c r="K131"/>
      <c r="L131">
        <v>482</v>
      </c>
      <c r="M131"/>
      <c r="N131"/>
      <c r="O131"/>
      <c r="P131"/>
      <c r="Q131">
        <v>54.5</v>
      </c>
      <c r="R131">
        <v>54.5</v>
      </c>
      <c r="S131"/>
      <c r="T131">
        <v>20</v>
      </c>
      <c r="U131">
        <v>3.4</v>
      </c>
      <c r="V131"/>
      <c r="W131">
        <v>8.3800000000000008</v>
      </c>
      <c r="X131">
        <v>5.58</v>
      </c>
      <c r="Y131">
        <v>1.99</v>
      </c>
      <c r="Z131"/>
      <c r="AA131"/>
      <c r="AB131">
        <v>26.8</v>
      </c>
      <c r="AC131">
        <v>7.56</v>
      </c>
      <c r="AD131"/>
      <c r="AE131">
        <v>3.7</v>
      </c>
      <c r="AF131"/>
      <c r="AG131">
        <v>1.77</v>
      </c>
      <c r="AH131"/>
      <c r="AI131"/>
      <c r="AJ131">
        <v>16.5</v>
      </c>
      <c r="AK131"/>
      <c r="AL131">
        <v>0.85</v>
      </c>
      <c r="AM131"/>
      <c r="AN131"/>
      <c r="AO131"/>
      <c r="AP131"/>
      <c r="AQ131"/>
      <c r="AR131">
        <v>7.56</v>
      </c>
      <c r="AS131">
        <v>21.6</v>
      </c>
      <c r="AT131"/>
      <c r="AU131"/>
      <c r="AV131"/>
      <c r="AW131"/>
      <c r="AX131">
        <v>4.8499999999999996</v>
      </c>
      <c r="AY131">
        <v>4.8499999999999996</v>
      </c>
      <c r="AZ131">
        <v>53.8</v>
      </c>
      <c r="BA131"/>
      <c r="BB131"/>
      <c r="BC131"/>
      <c r="BD131">
        <v>64.099999999999994</v>
      </c>
      <c r="BE131"/>
      <c r="BF131">
        <v>5.23</v>
      </c>
      <c r="BG131">
        <v>1.8</v>
      </c>
      <c r="BH131">
        <v>36.5</v>
      </c>
      <c r="BI131">
        <v>0.5</v>
      </c>
      <c r="BJ131">
        <v>1.46</v>
      </c>
      <c r="BK131">
        <v>1.46</v>
      </c>
      <c r="BL131"/>
      <c r="BM131">
        <v>4.8899999999999997</v>
      </c>
      <c r="BN131">
        <v>0.63</v>
      </c>
      <c r="BO131"/>
      <c r="BP131">
        <v>0.77</v>
      </c>
      <c r="BQ131">
        <v>1.32</v>
      </c>
      <c r="BR131">
        <v>1.32</v>
      </c>
      <c r="BS131">
        <v>1.32</v>
      </c>
      <c r="BT131">
        <v>388</v>
      </c>
      <c r="BU131">
        <v>1.3</v>
      </c>
      <c r="BV131">
        <v>37.200000000000003</v>
      </c>
      <c r="BW131">
        <v>5.48</v>
      </c>
      <c r="BX131"/>
      <c r="BY131">
        <v>144</v>
      </c>
      <c r="BZ131"/>
      <c r="CP131" s="49"/>
    </row>
    <row r="132" spans="2:94" x14ac:dyDescent="0.25">
      <c r="B132" t="s">
        <v>367</v>
      </c>
      <c r="C132" t="s">
        <v>119</v>
      </c>
      <c r="D132" t="s">
        <v>228</v>
      </c>
      <c r="E132" t="s">
        <v>229</v>
      </c>
      <c r="F132" s="62">
        <v>45469</v>
      </c>
      <c r="G132" s="62">
        <v>45499</v>
      </c>
      <c r="H132"/>
      <c r="I132"/>
      <c r="J132"/>
      <c r="K132"/>
      <c r="L132">
        <v>312</v>
      </c>
      <c r="M132"/>
      <c r="N132"/>
      <c r="O132"/>
      <c r="P132"/>
      <c r="Q132">
        <v>37</v>
      </c>
      <c r="R132">
        <v>37</v>
      </c>
      <c r="S132"/>
      <c r="T132">
        <v>15</v>
      </c>
      <c r="U132">
        <v>3.9</v>
      </c>
      <c r="V132"/>
      <c r="W132">
        <v>7.7</v>
      </c>
      <c r="X132">
        <v>5.41</v>
      </c>
      <c r="Y132">
        <v>1.75</v>
      </c>
      <c r="Z132"/>
      <c r="AA132"/>
      <c r="AB132">
        <v>24.8</v>
      </c>
      <c r="AC132">
        <v>7.73</v>
      </c>
      <c r="AD132"/>
      <c r="AE132">
        <v>3.17</v>
      </c>
      <c r="AF132"/>
      <c r="AG132">
        <v>1.82</v>
      </c>
      <c r="AH132"/>
      <c r="AI132"/>
      <c r="AJ132">
        <v>23.9</v>
      </c>
      <c r="AK132"/>
      <c r="AL132">
        <v>0.76</v>
      </c>
      <c r="AM132"/>
      <c r="AN132"/>
      <c r="AO132"/>
      <c r="AP132"/>
      <c r="AQ132"/>
      <c r="AR132">
        <v>6.91</v>
      </c>
      <c r="AS132">
        <v>25</v>
      </c>
      <c r="AT132"/>
      <c r="AU132"/>
      <c r="AV132"/>
      <c r="AW132"/>
      <c r="AX132">
        <v>5.8</v>
      </c>
      <c r="AY132">
        <v>5.8</v>
      </c>
      <c r="AZ132">
        <v>41.2</v>
      </c>
      <c r="BA132"/>
      <c r="BB132"/>
      <c r="BC132"/>
      <c r="BD132">
        <v>60.6</v>
      </c>
      <c r="BE132"/>
      <c r="BF132">
        <v>5.62</v>
      </c>
      <c r="BG132">
        <v>1.6</v>
      </c>
      <c r="BH132">
        <v>29.5</v>
      </c>
      <c r="BI132">
        <v>0.4</v>
      </c>
      <c r="BJ132">
        <v>1.1299999999999999</v>
      </c>
      <c r="BK132">
        <v>1.1299999999999999</v>
      </c>
      <c r="BL132"/>
      <c r="BM132">
        <v>4.32</v>
      </c>
      <c r="BN132">
        <v>0.56999999999999995</v>
      </c>
      <c r="BO132"/>
      <c r="BP132">
        <v>0.83</v>
      </c>
      <c r="BQ132">
        <v>0.93</v>
      </c>
      <c r="BR132">
        <v>0.93</v>
      </c>
      <c r="BS132">
        <v>0.93</v>
      </c>
      <c r="BT132">
        <v>238</v>
      </c>
      <c r="BU132">
        <v>0.9</v>
      </c>
      <c r="BV132">
        <v>56.6</v>
      </c>
      <c r="BW132">
        <v>5.35</v>
      </c>
      <c r="BX132"/>
      <c r="BY132">
        <v>129</v>
      </c>
      <c r="BZ132"/>
      <c r="CP132" s="49"/>
    </row>
    <row r="133" spans="2:94" x14ac:dyDescent="0.25">
      <c r="B133" t="s">
        <v>368</v>
      </c>
      <c r="C133" t="s">
        <v>119</v>
      </c>
      <c r="D133" t="s">
        <v>228</v>
      </c>
      <c r="E133" t="s">
        <v>229</v>
      </c>
      <c r="F133" s="62">
        <v>45469</v>
      </c>
      <c r="G133" s="62">
        <v>45499</v>
      </c>
      <c r="H133"/>
      <c r="I133"/>
      <c r="J133"/>
      <c r="K133"/>
      <c r="L133">
        <v>422</v>
      </c>
      <c r="M133"/>
      <c r="N133"/>
      <c r="O133"/>
      <c r="P133"/>
      <c r="Q133">
        <v>41.9</v>
      </c>
      <c r="R133">
        <v>41.9</v>
      </c>
      <c r="S133"/>
      <c r="T133">
        <v>16</v>
      </c>
      <c r="U133">
        <v>5.1100000000000003</v>
      </c>
      <c r="V133"/>
      <c r="W133">
        <v>8.26</v>
      </c>
      <c r="X133">
        <v>4.99</v>
      </c>
      <c r="Y133">
        <v>1.96</v>
      </c>
      <c r="Z133"/>
      <c r="AA133"/>
      <c r="AB133">
        <v>23.4</v>
      </c>
      <c r="AC133">
        <v>7.09</v>
      </c>
      <c r="AD133"/>
      <c r="AE133">
        <v>3.23</v>
      </c>
      <c r="AF133"/>
      <c r="AG133">
        <v>1.89</v>
      </c>
      <c r="AH133"/>
      <c r="AI133"/>
      <c r="AJ133">
        <v>23.5</v>
      </c>
      <c r="AK133"/>
      <c r="AL133">
        <v>0.77</v>
      </c>
      <c r="AM133"/>
      <c r="AN133"/>
      <c r="AO133"/>
      <c r="AP133"/>
      <c r="AQ133"/>
      <c r="AR133">
        <v>6.63</v>
      </c>
      <c r="AS133">
        <v>24.1</v>
      </c>
      <c r="AT133"/>
      <c r="AU133"/>
      <c r="AV133"/>
      <c r="AW133"/>
      <c r="AX133">
        <v>5.75</v>
      </c>
      <c r="AY133">
        <v>5.75</v>
      </c>
      <c r="AZ133">
        <v>45.6</v>
      </c>
      <c r="BA133"/>
      <c r="BB133"/>
      <c r="BC133"/>
      <c r="BD133">
        <v>58.1</v>
      </c>
      <c r="BE133"/>
      <c r="BF133">
        <v>5.68</v>
      </c>
      <c r="BG133">
        <v>1.3</v>
      </c>
      <c r="BH133">
        <v>35.200000000000003</v>
      </c>
      <c r="BI133">
        <v>0.4</v>
      </c>
      <c r="BJ133">
        <v>1.22</v>
      </c>
      <c r="BK133">
        <v>1.22</v>
      </c>
      <c r="BL133"/>
      <c r="BM133">
        <v>4.13</v>
      </c>
      <c r="BN133">
        <v>0.6</v>
      </c>
      <c r="BO133"/>
      <c r="BP133">
        <v>0.83</v>
      </c>
      <c r="BQ133">
        <v>0.98</v>
      </c>
      <c r="BR133">
        <v>0.98</v>
      </c>
      <c r="BS133">
        <v>0.98</v>
      </c>
      <c r="BT133">
        <v>259</v>
      </c>
      <c r="BU133">
        <v>1.2</v>
      </c>
      <c r="BV133">
        <v>52</v>
      </c>
      <c r="BW133">
        <v>5.17</v>
      </c>
      <c r="BX133"/>
      <c r="BY133">
        <v>120</v>
      </c>
      <c r="BZ133"/>
      <c r="CP133" s="49"/>
    </row>
    <row r="134" spans="2:94" x14ac:dyDescent="0.25">
      <c r="B134" t="s">
        <v>369</v>
      </c>
      <c r="C134" t="s">
        <v>119</v>
      </c>
      <c r="D134" t="s">
        <v>228</v>
      </c>
      <c r="E134" t="s">
        <v>229</v>
      </c>
      <c r="F134" s="62">
        <v>45469</v>
      </c>
      <c r="G134" s="62">
        <v>45499</v>
      </c>
      <c r="H134"/>
      <c r="I134"/>
      <c r="J134"/>
      <c r="K134"/>
      <c r="L134">
        <v>192.5</v>
      </c>
      <c r="M134"/>
      <c r="N134"/>
      <c r="O134"/>
      <c r="P134"/>
      <c r="Q134">
        <v>26.5</v>
      </c>
      <c r="R134">
        <v>26.5</v>
      </c>
      <c r="S134"/>
      <c r="T134">
        <v>14</v>
      </c>
      <c r="U134">
        <v>7.85</v>
      </c>
      <c r="V134"/>
      <c r="W134">
        <v>8.06</v>
      </c>
      <c r="X134">
        <v>5.42</v>
      </c>
      <c r="Y134">
        <v>1.78</v>
      </c>
      <c r="Z134"/>
      <c r="AA134"/>
      <c r="AB134">
        <v>24.9</v>
      </c>
      <c r="AC134">
        <v>7.36</v>
      </c>
      <c r="AD134"/>
      <c r="AE134">
        <v>3.43</v>
      </c>
      <c r="AF134"/>
      <c r="AG134">
        <v>1.82</v>
      </c>
      <c r="AH134"/>
      <c r="AI134"/>
      <c r="AJ134">
        <v>31.4</v>
      </c>
      <c r="AK134"/>
      <c r="AL134">
        <v>0.66</v>
      </c>
      <c r="AM134"/>
      <c r="AN134"/>
      <c r="AO134"/>
      <c r="AP134"/>
      <c r="AQ134"/>
      <c r="AR134">
        <v>5.72</v>
      </c>
      <c r="AS134">
        <v>29</v>
      </c>
      <c r="AT134"/>
      <c r="AU134"/>
      <c r="AV134"/>
      <c r="AW134"/>
      <c r="AX134">
        <v>6.59</v>
      </c>
      <c r="AY134">
        <v>6.59</v>
      </c>
      <c r="AZ134">
        <v>42.4</v>
      </c>
      <c r="BA134"/>
      <c r="BB134"/>
      <c r="BC134"/>
      <c r="BD134">
        <v>52.4</v>
      </c>
      <c r="BE134"/>
      <c r="BF134">
        <v>6.09</v>
      </c>
      <c r="BG134">
        <v>1.4</v>
      </c>
      <c r="BH134">
        <v>26.6</v>
      </c>
      <c r="BI134">
        <v>0.3</v>
      </c>
      <c r="BJ134">
        <v>1.1499999999999999</v>
      </c>
      <c r="BK134">
        <v>1.1499999999999999</v>
      </c>
      <c r="BL134"/>
      <c r="BM134">
        <v>4.03</v>
      </c>
      <c r="BN134">
        <v>0.48</v>
      </c>
      <c r="BO134"/>
      <c r="BP134">
        <v>0.53</v>
      </c>
      <c r="BQ134">
        <v>0.99</v>
      </c>
      <c r="BR134">
        <v>0.99</v>
      </c>
      <c r="BS134">
        <v>0.99</v>
      </c>
      <c r="BT134">
        <v>147</v>
      </c>
      <c r="BU134">
        <v>1.3</v>
      </c>
      <c r="BV134">
        <v>79.7</v>
      </c>
      <c r="BW134">
        <v>4.32</v>
      </c>
      <c r="BX134"/>
      <c r="BY134">
        <v>116</v>
      </c>
      <c r="BZ134"/>
      <c r="CP134" s="49"/>
    </row>
    <row r="135" spans="2:94" x14ac:dyDescent="0.25">
      <c r="B135" t="s">
        <v>370</v>
      </c>
      <c r="C135" t="s">
        <v>119</v>
      </c>
      <c r="D135" t="s">
        <v>228</v>
      </c>
      <c r="E135" t="s">
        <v>229</v>
      </c>
      <c r="F135" s="62">
        <v>45469</v>
      </c>
      <c r="G135" s="62">
        <v>45499</v>
      </c>
      <c r="H135"/>
      <c r="I135"/>
      <c r="J135"/>
      <c r="K135"/>
      <c r="L135">
        <v>429</v>
      </c>
      <c r="M135"/>
      <c r="N135"/>
      <c r="O135"/>
      <c r="P135"/>
      <c r="Q135">
        <v>38.1</v>
      </c>
      <c r="R135">
        <v>38.1</v>
      </c>
      <c r="S135"/>
      <c r="T135">
        <v>17</v>
      </c>
      <c r="U135">
        <v>3.85</v>
      </c>
      <c r="V135"/>
      <c r="W135">
        <v>4.99</v>
      </c>
      <c r="X135">
        <v>3.93</v>
      </c>
      <c r="Y135">
        <v>1.41</v>
      </c>
      <c r="Z135"/>
      <c r="AA135"/>
      <c r="AB135">
        <v>23.1</v>
      </c>
      <c r="AC135">
        <v>5.43</v>
      </c>
      <c r="AD135"/>
      <c r="AE135">
        <v>3.18</v>
      </c>
      <c r="AF135"/>
      <c r="AG135">
        <v>1.0900000000000001</v>
      </c>
      <c r="AH135"/>
      <c r="AI135"/>
      <c r="AJ135">
        <v>21.9</v>
      </c>
      <c r="AK135"/>
      <c r="AL135">
        <v>0.56000000000000005</v>
      </c>
      <c r="AM135"/>
      <c r="AN135"/>
      <c r="AO135"/>
      <c r="AP135"/>
      <c r="AQ135"/>
      <c r="AR135">
        <v>6.21</v>
      </c>
      <c r="AS135">
        <v>20.5</v>
      </c>
      <c r="AT135"/>
      <c r="AU135"/>
      <c r="AV135"/>
      <c r="AW135"/>
      <c r="AX135">
        <v>5.07</v>
      </c>
      <c r="AY135">
        <v>5.07</v>
      </c>
      <c r="AZ135">
        <v>54.5</v>
      </c>
      <c r="BA135"/>
      <c r="BB135"/>
      <c r="BC135"/>
      <c r="BD135">
        <v>55.4</v>
      </c>
      <c r="BE135"/>
      <c r="BF135">
        <v>4.95</v>
      </c>
      <c r="BG135">
        <v>1.4</v>
      </c>
      <c r="BH135">
        <v>47.2</v>
      </c>
      <c r="BI135">
        <v>0.4</v>
      </c>
      <c r="BJ135">
        <v>0.85</v>
      </c>
      <c r="BK135">
        <v>0.85</v>
      </c>
      <c r="BL135"/>
      <c r="BM135">
        <v>4.03</v>
      </c>
      <c r="BN135">
        <v>0.54</v>
      </c>
      <c r="BO135"/>
      <c r="BP135">
        <v>0.54</v>
      </c>
      <c r="BQ135">
        <v>0.91</v>
      </c>
      <c r="BR135">
        <v>0.91</v>
      </c>
      <c r="BS135">
        <v>0.91</v>
      </c>
      <c r="BT135">
        <v>196</v>
      </c>
      <c r="BU135">
        <v>3.8</v>
      </c>
      <c r="BV135">
        <v>34.299999999999997</v>
      </c>
      <c r="BW135">
        <v>3.7</v>
      </c>
      <c r="BX135"/>
      <c r="BY135">
        <v>117</v>
      </c>
      <c r="BZ135"/>
      <c r="CP135" s="49"/>
    </row>
    <row r="136" spans="2:94" x14ac:dyDescent="0.25">
      <c r="B136" t="s">
        <v>371</v>
      </c>
      <c r="C136" t="s">
        <v>119</v>
      </c>
      <c r="D136" t="s">
        <v>228</v>
      </c>
      <c r="E136" t="s">
        <v>229</v>
      </c>
      <c r="F136" s="62">
        <v>45469</v>
      </c>
      <c r="G136" s="62">
        <v>45499</v>
      </c>
      <c r="H136"/>
      <c r="I136"/>
      <c r="J136"/>
      <c r="K136"/>
      <c r="L136">
        <v>355</v>
      </c>
      <c r="M136"/>
      <c r="N136"/>
      <c r="O136"/>
      <c r="P136"/>
      <c r="Q136">
        <v>43.1</v>
      </c>
      <c r="R136">
        <v>43.1</v>
      </c>
      <c r="S136"/>
      <c r="T136">
        <v>18</v>
      </c>
      <c r="U136">
        <v>7.58</v>
      </c>
      <c r="V136"/>
      <c r="W136">
        <v>5.26</v>
      </c>
      <c r="X136">
        <v>3.42</v>
      </c>
      <c r="Y136">
        <v>1.48</v>
      </c>
      <c r="Z136"/>
      <c r="AA136"/>
      <c r="AB136">
        <v>21.8</v>
      </c>
      <c r="AC136">
        <v>5.64</v>
      </c>
      <c r="AD136"/>
      <c r="AE136">
        <v>2.95</v>
      </c>
      <c r="AF136"/>
      <c r="AG136">
        <v>1.22</v>
      </c>
      <c r="AH136"/>
      <c r="AI136"/>
      <c r="AJ136">
        <v>24.7</v>
      </c>
      <c r="AK136"/>
      <c r="AL136">
        <v>0.48</v>
      </c>
      <c r="AM136"/>
      <c r="AN136"/>
      <c r="AO136"/>
      <c r="AP136"/>
      <c r="AQ136"/>
      <c r="AR136">
        <v>5.98</v>
      </c>
      <c r="AS136">
        <v>21.1</v>
      </c>
      <c r="AT136"/>
      <c r="AU136"/>
      <c r="AV136"/>
      <c r="AW136"/>
      <c r="AX136">
        <v>5.5</v>
      </c>
      <c r="AY136">
        <v>5.5</v>
      </c>
      <c r="AZ136">
        <v>50.8</v>
      </c>
      <c r="BA136"/>
      <c r="BB136"/>
      <c r="BC136"/>
      <c r="BD136">
        <v>57.6</v>
      </c>
      <c r="BE136"/>
      <c r="BF136">
        <v>5.47</v>
      </c>
      <c r="BG136">
        <v>1.9</v>
      </c>
      <c r="BH136">
        <v>37.200000000000003</v>
      </c>
      <c r="BI136">
        <v>0.3</v>
      </c>
      <c r="BJ136">
        <v>0.81</v>
      </c>
      <c r="BK136">
        <v>0.81</v>
      </c>
      <c r="BL136"/>
      <c r="BM136">
        <v>3.65</v>
      </c>
      <c r="BN136">
        <v>0.51</v>
      </c>
      <c r="BO136"/>
      <c r="BP136">
        <v>0.52</v>
      </c>
      <c r="BQ136">
        <v>1.07</v>
      </c>
      <c r="BR136">
        <v>1.07</v>
      </c>
      <c r="BS136">
        <v>1.07</v>
      </c>
      <c r="BT136">
        <v>195</v>
      </c>
      <c r="BU136">
        <v>2.1</v>
      </c>
      <c r="BV136">
        <v>38.5</v>
      </c>
      <c r="BW136">
        <v>3.3</v>
      </c>
      <c r="BX136"/>
      <c r="BY136">
        <v>116</v>
      </c>
      <c r="BZ136"/>
      <c r="CP136" s="49"/>
    </row>
    <row r="137" spans="2:94" x14ac:dyDescent="0.25">
      <c r="B137" t="s">
        <v>372</v>
      </c>
      <c r="C137" t="s">
        <v>119</v>
      </c>
      <c r="D137" t="s">
        <v>228</v>
      </c>
      <c r="E137" t="s">
        <v>229</v>
      </c>
      <c r="F137" s="62">
        <v>45469</v>
      </c>
      <c r="G137" s="62">
        <v>45499</v>
      </c>
      <c r="H137"/>
      <c r="I137"/>
      <c r="J137"/>
      <c r="K137"/>
      <c r="L137">
        <v>286</v>
      </c>
      <c r="M137"/>
      <c r="N137"/>
      <c r="O137"/>
      <c r="P137"/>
      <c r="Q137">
        <v>36.4</v>
      </c>
      <c r="R137">
        <v>36.4</v>
      </c>
      <c r="S137"/>
      <c r="T137">
        <v>18</v>
      </c>
      <c r="U137">
        <v>6.19</v>
      </c>
      <c r="V137"/>
      <c r="W137">
        <v>5.37</v>
      </c>
      <c r="X137">
        <v>3.68</v>
      </c>
      <c r="Y137">
        <v>1.32</v>
      </c>
      <c r="Z137"/>
      <c r="AA137"/>
      <c r="AB137">
        <v>22.3</v>
      </c>
      <c r="AC137">
        <v>5.7</v>
      </c>
      <c r="AD137"/>
      <c r="AE137">
        <v>2.66</v>
      </c>
      <c r="AF137"/>
      <c r="AG137">
        <v>1.1399999999999999</v>
      </c>
      <c r="AH137"/>
      <c r="AI137"/>
      <c r="AJ137">
        <v>24.1</v>
      </c>
      <c r="AK137"/>
      <c r="AL137">
        <v>0.4</v>
      </c>
      <c r="AM137"/>
      <c r="AN137"/>
      <c r="AO137"/>
      <c r="AP137"/>
      <c r="AQ137"/>
      <c r="AR137">
        <v>5.78</v>
      </c>
      <c r="AS137">
        <v>21.5</v>
      </c>
      <c r="AT137"/>
      <c r="AU137"/>
      <c r="AV137"/>
      <c r="AW137"/>
      <c r="AX137">
        <v>5.19</v>
      </c>
      <c r="AY137">
        <v>5.19</v>
      </c>
      <c r="AZ137">
        <v>50</v>
      </c>
      <c r="BA137"/>
      <c r="BB137"/>
      <c r="BC137"/>
      <c r="BD137">
        <v>56</v>
      </c>
      <c r="BE137"/>
      <c r="BF137">
        <v>3.98</v>
      </c>
      <c r="BG137">
        <v>1.4</v>
      </c>
      <c r="BH137">
        <v>31.9</v>
      </c>
      <c r="BI137">
        <v>0.4</v>
      </c>
      <c r="BJ137">
        <v>0.83</v>
      </c>
      <c r="BK137">
        <v>0.83</v>
      </c>
      <c r="BL137"/>
      <c r="BM137">
        <v>3.98</v>
      </c>
      <c r="BN137">
        <v>0.53</v>
      </c>
      <c r="BO137"/>
      <c r="BP137">
        <v>0.54</v>
      </c>
      <c r="BQ137">
        <v>0.86</v>
      </c>
      <c r="BR137">
        <v>0.86</v>
      </c>
      <c r="BS137">
        <v>0.86</v>
      </c>
      <c r="BT137">
        <v>183</v>
      </c>
      <c r="BU137">
        <v>2.4</v>
      </c>
      <c r="BV137">
        <v>37.299999999999997</v>
      </c>
      <c r="BW137">
        <v>2.79</v>
      </c>
      <c r="BX137"/>
      <c r="BY137">
        <v>113</v>
      </c>
      <c r="BZ137"/>
      <c r="CP137" s="49"/>
    </row>
    <row r="138" spans="2:94" x14ac:dyDescent="0.25">
      <c r="B138" t="s">
        <v>373</v>
      </c>
      <c r="C138" t="s">
        <v>119</v>
      </c>
      <c r="D138" t="s">
        <v>228</v>
      </c>
      <c r="E138" t="s">
        <v>229</v>
      </c>
      <c r="F138" s="62">
        <v>45469</v>
      </c>
      <c r="G138" s="62">
        <v>45499</v>
      </c>
      <c r="H138"/>
      <c r="I138"/>
      <c r="J138"/>
      <c r="K138"/>
      <c r="L138">
        <v>271</v>
      </c>
      <c r="M138"/>
      <c r="N138"/>
      <c r="O138"/>
      <c r="P138"/>
      <c r="Q138">
        <v>29.9</v>
      </c>
      <c r="R138">
        <v>29.9</v>
      </c>
      <c r="S138"/>
      <c r="T138">
        <v>18</v>
      </c>
      <c r="U138">
        <v>5.17</v>
      </c>
      <c r="V138"/>
      <c r="W138">
        <v>4.09</v>
      </c>
      <c r="X138">
        <v>2.84</v>
      </c>
      <c r="Y138">
        <v>1.05</v>
      </c>
      <c r="Z138"/>
      <c r="AA138"/>
      <c r="AB138">
        <v>22.1</v>
      </c>
      <c r="AC138">
        <v>4.6500000000000004</v>
      </c>
      <c r="AD138"/>
      <c r="AE138">
        <v>3.17</v>
      </c>
      <c r="AF138"/>
      <c r="AG138">
        <v>0.97</v>
      </c>
      <c r="AH138"/>
      <c r="AI138"/>
      <c r="AJ138">
        <v>18.7</v>
      </c>
      <c r="AK138"/>
      <c r="AL138">
        <v>0.42</v>
      </c>
      <c r="AM138"/>
      <c r="AN138"/>
      <c r="AO138"/>
      <c r="AP138"/>
      <c r="AQ138"/>
      <c r="AR138">
        <v>5.78</v>
      </c>
      <c r="AS138">
        <v>16.600000000000001</v>
      </c>
      <c r="AT138"/>
      <c r="AU138"/>
      <c r="AV138"/>
      <c r="AW138"/>
      <c r="AX138">
        <v>4.1900000000000004</v>
      </c>
      <c r="AY138">
        <v>4.1900000000000004</v>
      </c>
      <c r="AZ138">
        <v>49</v>
      </c>
      <c r="BA138"/>
      <c r="BB138"/>
      <c r="BC138"/>
      <c r="BD138">
        <v>58</v>
      </c>
      <c r="BE138"/>
      <c r="BF138">
        <v>4.29</v>
      </c>
      <c r="BG138">
        <v>1.6</v>
      </c>
      <c r="BH138">
        <v>28.8</v>
      </c>
      <c r="BI138">
        <v>0.4</v>
      </c>
      <c r="BJ138">
        <v>0.72</v>
      </c>
      <c r="BK138">
        <v>0.72</v>
      </c>
      <c r="BL138"/>
      <c r="BM138">
        <v>4.09</v>
      </c>
      <c r="BN138">
        <v>0.5</v>
      </c>
      <c r="BO138"/>
      <c r="BP138">
        <v>0.47</v>
      </c>
      <c r="BQ138">
        <v>1</v>
      </c>
      <c r="BR138">
        <v>1</v>
      </c>
      <c r="BS138">
        <v>1</v>
      </c>
      <c r="BT138">
        <v>172</v>
      </c>
      <c r="BU138">
        <v>2.1</v>
      </c>
      <c r="BV138">
        <v>30.5</v>
      </c>
      <c r="BW138">
        <v>2.7</v>
      </c>
      <c r="BX138"/>
      <c r="BY138">
        <v>118</v>
      </c>
      <c r="BZ138"/>
      <c r="CP138" s="49"/>
    </row>
    <row r="139" spans="2:94" x14ac:dyDescent="0.25">
      <c r="B139" t="s">
        <v>374</v>
      </c>
      <c r="C139" t="s">
        <v>119</v>
      </c>
      <c r="D139" t="s">
        <v>228</v>
      </c>
      <c r="E139" t="s">
        <v>229</v>
      </c>
      <c r="F139" s="62">
        <v>45469</v>
      </c>
      <c r="G139" s="62">
        <v>45499</v>
      </c>
      <c r="H139"/>
      <c r="I139"/>
      <c r="J139"/>
      <c r="K139"/>
      <c r="L139">
        <v>121.5</v>
      </c>
      <c r="M139"/>
      <c r="N139"/>
      <c r="O139"/>
      <c r="P139"/>
      <c r="Q139">
        <v>13.2</v>
      </c>
      <c r="R139">
        <v>13.2</v>
      </c>
      <c r="S139"/>
      <c r="T139">
        <v>18</v>
      </c>
      <c r="U139">
        <v>1.49</v>
      </c>
      <c r="V139"/>
      <c r="W139">
        <v>1.39</v>
      </c>
      <c r="X139">
        <v>1.1299999999999999</v>
      </c>
      <c r="Y139">
        <v>0.34</v>
      </c>
      <c r="Z139"/>
      <c r="AA139"/>
      <c r="AB139">
        <v>35.9</v>
      </c>
      <c r="AC139">
        <v>1.24</v>
      </c>
      <c r="AD139"/>
      <c r="AE139">
        <v>4.97</v>
      </c>
      <c r="AF139"/>
      <c r="AG139">
        <v>0.25</v>
      </c>
      <c r="AH139"/>
      <c r="AI139"/>
      <c r="AJ139">
        <v>5.3</v>
      </c>
      <c r="AK139"/>
      <c r="AL139">
        <v>0.18</v>
      </c>
      <c r="AM139"/>
      <c r="AN139"/>
      <c r="AO139"/>
      <c r="AP139"/>
      <c r="AQ139"/>
      <c r="AR139">
        <v>9.9700000000000006</v>
      </c>
      <c r="AS139">
        <v>5.2</v>
      </c>
      <c r="AT139"/>
      <c r="AU139"/>
      <c r="AV139"/>
      <c r="AW139"/>
      <c r="AX139">
        <v>1.33</v>
      </c>
      <c r="AY139">
        <v>1.33</v>
      </c>
      <c r="AZ139">
        <v>12.2</v>
      </c>
      <c r="BA139"/>
      <c r="BB139"/>
      <c r="BC139"/>
      <c r="BD139">
        <v>86.4</v>
      </c>
      <c r="BE139"/>
      <c r="BF139">
        <v>1.22</v>
      </c>
      <c r="BG139">
        <v>2.4</v>
      </c>
      <c r="BH139">
        <v>11.6</v>
      </c>
      <c r="BI139">
        <v>0.8</v>
      </c>
      <c r="BJ139">
        <v>0.28000000000000003</v>
      </c>
      <c r="BK139">
        <v>0.28000000000000003</v>
      </c>
      <c r="BL139"/>
      <c r="BM139">
        <v>8.58</v>
      </c>
      <c r="BN139">
        <v>0.77</v>
      </c>
      <c r="BO139"/>
      <c r="BP139">
        <v>0.13</v>
      </c>
      <c r="BQ139">
        <v>2.68</v>
      </c>
      <c r="BR139">
        <v>2.68</v>
      </c>
      <c r="BS139">
        <v>2.68</v>
      </c>
      <c r="BT139">
        <v>402</v>
      </c>
      <c r="BU139">
        <v>1.3</v>
      </c>
      <c r="BV139">
        <v>8.9</v>
      </c>
      <c r="BW139">
        <v>0.96</v>
      </c>
      <c r="BX139"/>
      <c r="BY139">
        <v>177</v>
      </c>
      <c r="BZ139"/>
      <c r="CP139" s="49"/>
    </row>
    <row r="140" spans="2:94" x14ac:dyDescent="0.25">
      <c r="B140" t="s">
        <v>375</v>
      </c>
      <c r="C140" t="s">
        <v>119</v>
      </c>
      <c r="D140" t="s">
        <v>228</v>
      </c>
      <c r="E140" t="s">
        <v>229</v>
      </c>
      <c r="F140" s="62">
        <v>45469</v>
      </c>
      <c r="G140" s="62">
        <v>45499</v>
      </c>
      <c r="H140"/>
      <c r="I140"/>
      <c r="J140"/>
      <c r="K140"/>
      <c r="L140">
        <v>108</v>
      </c>
      <c r="M140"/>
      <c r="N140"/>
      <c r="O140"/>
      <c r="P140"/>
      <c r="Q140">
        <v>15.6</v>
      </c>
      <c r="R140">
        <v>15.6</v>
      </c>
      <c r="S140"/>
      <c r="T140">
        <v>15</v>
      </c>
      <c r="U140">
        <v>1.1000000000000001</v>
      </c>
      <c r="V140"/>
      <c r="W140">
        <v>1.3</v>
      </c>
      <c r="X140">
        <v>0.76</v>
      </c>
      <c r="Y140">
        <v>0.28000000000000003</v>
      </c>
      <c r="Z140"/>
      <c r="AA140"/>
      <c r="AB140">
        <v>31.6</v>
      </c>
      <c r="AC140">
        <v>1.1399999999999999</v>
      </c>
      <c r="AD140"/>
      <c r="AE140">
        <v>4.26</v>
      </c>
      <c r="AF140"/>
      <c r="AG140">
        <v>0.25</v>
      </c>
      <c r="AH140"/>
      <c r="AI140"/>
      <c r="AJ140">
        <v>4.2</v>
      </c>
      <c r="AK140"/>
      <c r="AL140">
        <v>0.1</v>
      </c>
      <c r="AM140"/>
      <c r="AN140"/>
      <c r="AO140"/>
      <c r="AP140"/>
      <c r="AQ140"/>
      <c r="AR140">
        <v>9.2799999999999994</v>
      </c>
      <c r="AS140">
        <v>4.2</v>
      </c>
      <c r="AT140"/>
      <c r="AU140"/>
      <c r="AV140"/>
      <c r="AW140"/>
      <c r="AX140">
        <v>1.1000000000000001</v>
      </c>
      <c r="AY140">
        <v>1.1000000000000001</v>
      </c>
      <c r="AZ140">
        <v>10.6</v>
      </c>
      <c r="BA140"/>
      <c r="BB140"/>
      <c r="BC140"/>
      <c r="BD140">
        <v>83.1</v>
      </c>
      <c r="BE140"/>
      <c r="BF140">
        <v>1.2</v>
      </c>
      <c r="BG140">
        <v>2.1</v>
      </c>
      <c r="BH140">
        <v>8</v>
      </c>
      <c r="BI140">
        <v>0.6</v>
      </c>
      <c r="BJ140">
        <v>0.28000000000000003</v>
      </c>
      <c r="BK140">
        <v>0.28000000000000003</v>
      </c>
      <c r="BL140"/>
      <c r="BM140">
        <v>7.94</v>
      </c>
      <c r="BN140">
        <v>0.72</v>
      </c>
      <c r="BO140"/>
      <c r="BP140">
        <v>0.14000000000000001</v>
      </c>
      <c r="BQ140">
        <v>2.2000000000000002</v>
      </c>
      <c r="BR140">
        <v>2.2000000000000002</v>
      </c>
      <c r="BS140">
        <v>2.2000000000000002</v>
      </c>
      <c r="BT140">
        <v>371</v>
      </c>
      <c r="BU140">
        <v>1.4</v>
      </c>
      <c r="BV140">
        <v>7.2</v>
      </c>
      <c r="BW140">
        <v>0.95</v>
      </c>
      <c r="BX140"/>
      <c r="BY140">
        <v>173</v>
      </c>
      <c r="BZ140"/>
      <c r="CP140" s="49"/>
    </row>
    <row r="141" spans="2:94" x14ac:dyDescent="0.25">
      <c r="B141" t="s">
        <v>376</v>
      </c>
      <c r="C141" t="s">
        <v>119</v>
      </c>
      <c r="D141" t="s">
        <v>228</v>
      </c>
      <c r="E141" t="s">
        <v>229</v>
      </c>
      <c r="F141" s="62">
        <v>45469</v>
      </c>
      <c r="G141" s="62">
        <v>45499</v>
      </c>
      <c r="H141"/>
      <c r="I141"/>
      <c r="J141"/>
      <c r="K141"/>
      <c r="L141">
        <v>95.1</v>
      </c>
      <c r="M141"/>
      <c r="N141"/>
      <c r="O141"/>
      <c r="P141"/>
      <c r="Q141">
        <v>19.5</v>
      </c>
      <c r="R141">
        <v>19.5</v>
      </c>
      <c r="S141"/>
      <c r="T141">
        <v>14</v>
      </c>
      <c r="U141">
        <v>1</v>
      </c>
      <c r="V141"/>
      <c r="W141">
        <v>0.84</v>
      </c>
      <c r="X141">
        <v>0.65</v>
      </c>
      <c r="Y141">
        <v>0.19</v>
      </c>
      <c r="Z141"/>
      <c r="AA141"/>
      <c r="AB141">
        <v>31.1</v>
      </c>
      <c r="AC141">
        <v>0.84</v>
      </c>
      <c r="AD141"/>
      <c r="AE141">
        <v>4.5599999999999996</v>
      </c>
      <c r="AF141"/>
      <c r="AG141">
        <v>0.2</v>
      </c>
      <c r="AH141"/>
      <c r="AI141"/>
      <c r="AJ141">
        <v>2.8</v>
      </c>
      <c r="AK141"/>
      <c r="AL141">
        <v>0.11</v>
      </c>
      <c r="AM141"/>
      <c r="AN141"/>
      <c r="AO141"/>
      <c r="AP141"/>
      <c r="AQ141"/>
      <c r="AR141">
        <v>8.64</v>
      </c>
      <c r="AS141">
        <v>3.1</v>
      </c>
      <c r="AT141"/>
      <c r="AU141"/>
      <c r="AV141"/>
      <c r="AW141"/>
      <c r="AX141">
        <v>0.8</v>
      </c>
      <c r="AY141">
        <v>0.8</v>
      </c>
      <c r="AZ141">
        <v>7.8</v>
      </c>
      <c r="BA141"/>
      <c r="BB141"/>
      <c r="BC141"/>
      <c r="BD141">
        <v>76.5</v>
      </c>
      <c r="BE141"/>
      <c r="BF141">
        <v>0.92</v>
      </c>
      <c r="BG141">
        <v>2</v>
      </c>
      <c r="BH141">
        <v>3.9</v>
      </c>
      <c r="BI141">
        <v>0.6</v>
      </c>
      <c r="BJ141">
        <v>0.1</v>
      </c>
      <c r="BK141">
        <v>0.1</v>
      </c>
      <c r="BL141"/>
      <c r="BM141">
        <v>6.57</v>
      </c>
      <c r="BN141">
        <v>0.69</v>
      </c>
      <c r="BO141"/>
      <c r="BP141">
        <v>0.1</v>
      </c>
      <c r="BQ141">
        <v>2.2400000000000002</v>
      </c>
      <c r="BR141">
        <v>2.2400000000000002</v>
      </c>
      <c r="BS141">
        <v>2.2400000000000002</v>
      </c>
      <c r="BT141">
        <v>371</v>
      </c>
      <c r="BU141">
        <v>1.4</v>
      </c>
      <c r="BV141">
        <v>4.2</v>
      </c>
      <c r="BW141">
        <v>0.52</v>
      </c>
      <c r="BX141"/>
      <c r="BY141">
        <v>161</v>
      </c>
      <c r="BZ141"/>
      <c r="CP141" s="49"/>
    </row>
    <row r="142" spans="2:94" x14ac:dyDescent="0.25">
      <c r="B142" t="s">
        <v>377</v>
      </c>
      <c r="C142" t="s">
        <v>119</v>
      </c>
      <c r="D142" t="s">
        <v>228</v>
      </c>
      <c r="E142" t="s">
        <v>229</v>
      </c>
      <c r="F142" s="62">
        <v>45469</v>
      </c>
      <c r="G142" s="62">
        <v>45499</v>
      </c>
      <c r="H142"/>
      <c r="I142"/>
      <c r="J142"/>
      <c r="K142"/>
      <c r="L142">
        <v>74.400000000000006</v>
      </c>
      <c r="M142"/>
      <c r="N142"/>
      <c r="O142"/>
      <c r="P142"/>
      <c r="Q142">
        <v>21.9</v>
      </c>
      <c r="R142">
        <v>21.9</v>
      </c>
      <c r="S142"/>
      <c r="T142">
        <v>13</v>
      </c>
      <c r="U142">
        <v>1.1100000000000001</v>
      </c>
      <c r="V142"/>
      <c r="W142">
        <v>0.82</v>
      </c>
      <c r="X142">
        <v>0.55000000000000004</v>
      </c>
      <c r="Y142">
        <v>0.2</v>
      </c>
      <c r="Z142"/>
      <c r="AA142"/>
      <c r="AB142">
        <v>33</v>
      </c>
      <c r="AC142">
        <v>0.89</v>
      </c>
      <c r="AD142"/>
      <c r="AE142">
        <v>5.16</v>
      </c>
      <c r="AF142"/>
      <c r="AG142">
        <v>0.16</v>
      </c>
      <c r="AH142"/>
      <c r="AI142"/>
      <c r="AJ142">
        <v>3</v>
      </c>
      <c r="AK142"/>
      <c r="AL142">
        <v>0.15</v>
      </c>
      <c r="AM142"/>
      <c r="AN142"/>
      <c r="AO142"/>
      <c r="AP142"/>
      <c r="AQ142"/>
      <c r="AR142">
        <v>9.99</v>
      </c>
      <c r="AS142">
        <v>2.8</v>
      </c>
      <c r="AT142"/>
      <c r="AU142"/>
      <c r="AV142"/>
      <c r="AW142"/>
      <c r="AX142">
        <v>0.63</v>
      </c>
      <c r="AY142">
        <v>0.63</v>
      </c>
      <c r="AZ142">
        <v>6.5</v>
      </c>
      <c r="BA142"/>
      <c r="BB142"/>
      <c r="BC142"/>
      <c r="BD142">
        <v>77.599999999999994</v>
      </c>
      <c r="BE142"/>
      <c r="BF142">
        <v>0.65</v>
      </c>
      <c r="BG142">
        <v>2</v>
      </c>
      <c r="BH142">
        <v>3</v>
      </c>
      <c r="BI142">
        <v>0.6</v>
      </c>
      <c r="BJ142">
        <v>0.17</v>
      </c>
      <c r="BK142">
        <v>0.17</v>
      </c>
      <c r="BL142"/>
      <c r="BM142">
        <v>7.18</v>
      </c>
      <c r="BN142">
        <v>0.75</v>
      </c>
      <c r="BO142"/>
      <c r="BP142">
        <v>7.0000000000000007E-2</v>
      </c>
      <c r="BQ142">
        <v>3.3</v>
      </c>
      <c r="BR142">
        <v>3.3</v>
      </c>
      <c r="BS142">
        <v>3.3</v>
      </c>
      <c r="BT142">
        <v>422</v>
      </c>
      <c r="BU142">
        <v>1.1000000000000001</v>
      </c>
      <c r="BV142">
        <v>4.5</v>
      </c>
      <c r="BW142">
        <v>0.49</v>
      </c>
      <c r="BX142"/>
      <c r="BY142">
        <v>181</v>
      </c>
      <c r="BZ142"/>
      <c r="CP142" s="49"/>
    </row>
    <row r="143" spans="2:94" x14ac:dyDescent="0.25">
      <c r="B143" t="s">
        <v>378</v>
      </c>
      <c r="C143" t="s">
        <v>119</v>
      </c>
      <c r="D143" t="s">
        <v>228</v>
      </c>
      <c r="E143" t="s">
        <v>229</v>
      </c>
      <c r="F143" s="62">
        <v>45469</v>
      </c>
      <c r="G143" s="62">
        <v>45499</v>
      </c>
      <c r="H143"/>
      <c r="I143"/>
      <c r="J143"/>
      <c r="K143"/>
      <c r="L143">
        <v>62.5</v>
      </c>
      <c r="M143"/>
      <c r="N143"/>
      <c r="O143"/>
      <c r="P143"/>
      <c r="Q143">
        <v>30.1</v>
      </c>
      <c r="R143">
        <v>30.1</v>
      </c>
      <c r="S143"/>
      <c r="T143">
        <v>12</v>
      </c>
      <c r="U143">
        <v>1.53</v>
      </c>
      <c r="V143"/>
      <c r="W143">
        <v>0.99</v>
      </c>
      <c r="X143">
        <v>0.56000000000000005</v>
      </c>
      <c r="Y143">
        <v>0.16</v>
      </c>
      <c r="Z143"/>
      <c r="AA143"/>
      <c r="AB143">
        <v>31</v>
      </c>
      <c r="AC143">
        <v>0.63</v>
      </c>
      <c r="AD143"/>
      <c r="AE143">
        <v>5.13</v>
      </c>
      <c r="AF143"/>
      <c r="AG143">
        <v>0.24</v>
      </c>
      <c r="AH143"/>
      <c r="AI143"/>
      <c r="AJ143">
        <v>3.4</v>
      </c>
      <c r="AK143"/>
      <c r="AL143">
        <v>0.03</v>
      </c>
      <c r="AM143"/>
      <c r="AN143"/>
      <c r="AO143"/>
      <c r="AP143"/>
      <c r="AQ143"/>
      <c r="AR143">
        <v>9.8800000000000008</v>
      </c>
      <c r="AS143">
        <v>4.2</v>
      </c>
      <c r="AT143"/>
      <c r="AU143"/>
      <c r="AV143"/>
      <c r="AW143"/>
      <c r="AX143">
        <v>0.88</v>
      </c>
      <c r="AY143">
        <v>0.88</v>
      </c>
      <c r="AZ143">
        <v>5.3</v>
      </c>
      <c r="BA143"/>
      <c r="BB143"/>
      <c r="BC143"/>
      <c r="BD143">
        <v>80.2</v>
      </c>
      <c r="BE143"/>
      <c r="BF143">
        <v>1.1399999999999999</v>
      </c>
      <c r="BG143">
        <v>2.1</v>
      </c>
      <c r="BH143">
        <v>2.7</v>
      </c>
      <c r="BI143">
        <v>0.7</v>
      </c>
      <c r="BJ143">
        <v>0.16</v>
      </c>
      <c r="BK143">
        <v>0.16</v>
      </c>
      <c r="BL143"/>
      <c r="BM143">
        <v>7.08</v>
      </c>
      <c r="BN143">
        <v>0.79</v>
      </c>
      <c r="BO143"/>
      <c r="BP143">
        <v>0.09</v>
      </c>
      <c r="BQ143">
        <v>2.68</v>
      </c>
      <c r="BR143">
        <v>2.68</v>
      </c>
      <c r="BS143">
        <v>2.68</v>
      </c>
      <c r="BT143">
        <v>438</v>
      </c>
      <c r="BU143">
        <v>1.6</v>
      </c>
      <c r="BV143">
        <v>4.5999999999999996</v>
      </c>
      <c r="BW143">
        <v>0.7</v>
      </c>
      <c r="BX143"/>
      <c r="BY143">
        <v>188</v>
      </c>
      <c r="BZ143"/>
      <c r="CP143" s="49"/>
    </row>
    <row r="144" spans="2:94" x14ac:dyDescent="0.25">
      <c r="B144" t="s">
        <v>379</v>
      </c>
      <c r="C144" t="s">
        <v>119</v>
      </c>
      <c r="D144" t="s">
        <v>228</v>
      </c>
      <c r="E144" t="s">
        <v>229</v>
      </c>
      <c r="F144" s="62">
        <v>45469</v>
      </c>
      <c r="G144" s="62">
        <v>45499</v>
      </c>
      <c r="H144"/>
      <c r="I144"/>
      <c r="J144"/>
      <c r="K144"/>
      <c r="L144">
        <v>96.8</v>
      </c>
      <c r="M144"/>
      <c r="N144"/>
      <c r="O144"/>
      <c r="P144"/>
      <c r="Q144">
        <v>57</v>
      </c>
      <c r="R144">
        <v>57</v>
      </c>
      <c r="S144"/>
      <c r="T144">
        <v>11</v>
      </c>
      <c r="U144">
        <v>1.54</v>
      </c>
      <c r="V144"/>
      <c r="W144">
        <v>1.38</v>
      </c>
      <c r="X144">
        <v>1.1000000000000001</v>
      </c>
      <c r="Y144">
        <v>0.45</v>
      </c>
      <c r="Z144"/>
      <c r="AA144"/>
      <c r="AB144">
        <v>29.7</v>
      </c>
      <c r="AC144">
        <v>1.48</v>
      </c>
      <c r="AD144"/>
      <c r="AE144">
        <v>4.38</v>
      </c>
      <c r="AF144"/>
      <c r="AG144">
        <v>0.28999999999999998</v>
      </c>
      <c r="AH144"/>
      <c r="AI144"/>
      <c r="AJ144">
        <v>6</v>
      </c>
      <c r="AK144"/>
      <c r="AL144">
        <v>0.09</v>
      </c>
      <c r="AM144"/>
      <c r="AN144"/>
      <c r="AO144"/>
      <c r="AP144"/>
      <c r="AQ144"/>
      <c r="AR144">
        <v>9.49</v>
      </c>
      <c r="AS144">
        <v>7.2</v>
      </c>
      <c r="AT144"/>
      <c r="AU144"/>
      <c r="AV144"/>
      <c r="AW144"/>
      <c r="AX144">
        <v>1.78</v>
      </c>
      <c r="AY144">
        <v>1.78</v>
      </c>
      <c r="AZ144">
        <v>9.9</v>
      </c>
      <c r="BA144"/>
      <c r="BB144"/>
      <c r="BC144"/>
      <c r="BD144">
        <v>75.7</v>
      </c>
      <c r="BE144"/>
      <c r="BF144">
        <v>2</v>
      </c>
      <c r="BG144">
        <v>1.9</v>
      </c>
      <c r="BH144">
        <v>4.7</v>
      </c>
      <c r="BI144">
        <v>0.7</v>
      </c>
      <c r="BJ144">
        <v>0.25</v>
      </c>
      <c r="BK144">
        <v>0.25</v>
      </c>
      <c r="BL144"/>
      <c r="BM144">
        <v>6.45</v>
      </c>
      <c r="BN144">
        <v>0.76</v>
      </c>
      <c r="BO144"/>
      <c r="BP144">
        <v>0.15</v>
      </c>
      <c r="BQ144">
        <v>2.48</v>
      </c>
      <c r="BR144">
        <v>2.48</v>
      </c>
      <c r="BS144">
        <v>2.48</v>
      </c>
      <c r="BT144">
        <v>438</v>
      </c>
      <c r="BU144">
        <v>1.2</v>
      </c>
      <c r="BV144">
        <v>7.3</v>
      </c>
      <c r="BW144">
        <v>0.95</v>
      </c>
      <c r="BX144"/>
      <c r="BY144">
        <v>181</v>
      </c>
      <c r="BZ144"/>
      <c r="CP144" s="49"/>
    </row>
    <row r="145" spans="2:94" x14ac:dyDescent="0.25">
      <c r="B145" t="s">
        <v>380</v>
      </c>
      <c r="C145" t="s">
        <v>119</v>
      </c>
      <c r="D145" t="s">
        <v>228</v>
      </c>
      <c r="E145" t="s">
        <v>229</v>
      </c>
      <c r="F145" s="62">
        <v>45469</v>
      </c>
      <c r="G145" s="62">
        <v>45499</v>
      </c>
      <c r="H145"/>
      <c r="I145"/>
      <c r="J145"/>
      <c r="K145"/>
      <c r="L145">
        <v>293</v>
      </c>
      <c r="M145"/>
      <c r="N145"/>
      <c r="O145"/>
      <c r="P145"/>
      <c r="Q145">
        <v>93</v>
      </c>
      <c r="R145">
        <v>93</v>
      </c>
      <c r="S145"/>
      <c r="T145">
        <v>11</v>
      </c>
      <c r="U145">
        <v>3.14</v>
      </c>
      <c r="V145"/>
      <c r="W145">
        <v>3.3</v>
      </c>
      <c r="X145">
        <v>2.08</v>
      </c>
      <c r="Y145">
        <v>0.92</v>
      </c>
      <c r="Z145"/>
      <c r="AA145"/>
      <c r="AB145">
        <v>26.7</v>
      </c>
      <c r="AC145">
        <v>3.28</v>
      </c>
      <c r="AD145"/>
      <c r="AE145">
        <v>4.3</v>
      </c>
      <c r="AF145"/>
      <c r="AG145">
        <v>0.66</v>
      </c>
      <c r="AH145"/>
      <c r="AI145"/>
      <c r="AJ145">
        <v>13.4</v>
      </c>
      <c r="AK145"/>
      <c r="AL145">
        <v>0.3</v>
      </c>
      <c r="AM145"/>
      <c r="AN145"/>
      <c r="AO145"/>
      <c r="AP145"/>
      <c r="AQ145"/>
      <c r="AR145">
        <v>7.78</v>
      </c>
      <c r="AS145">
        <v>14.7</v>
      </c>
      <c r="AT145"/>
      <c r="AU145"/>
      <c r="AV145"/>
      <c r="AW145"/>
      <c r="AX145">
        <v>3.98</v>
      </c>
      <c r="AY145">
        <v>3.98</v>
      </c>
      <c r="AZ145">
        <v>34.9</v>
      </c>
      <c r="BA145"/>
      <c r="BB145"/>
      <c r="BC145"/>
      <c r="BD145">
        <v>60.9</v>
      </c>
      <c r="BE145"/>
      <c r="BF145">
        <v>3.64</v>
      </c>
      <c r="BG145">
        <v>1.7</v>
      </c>
      <c r="BH145">
        <v>13.5</v>
      </c>
      <c r="BI145">
        <v>0.5</v>
      </c>
      <c r="BJ145">
        <v>0.48</v>
      </c>
      <c r="BK145">
        <v>0.48</v>
      </c>
      <c r="BL145"/>
      <c r="BM145">
        <v>5.53</v>
      </c>
      <c r="BN145">
        <v>0.62</v>
      </c>
      <c r="BO145"/>
      <c r="BP145">
        <v>0.3</v>
      </c>
      <c r="BQ145">
        <v>1.75</v>
      </c>
      <c r="BR145">
        <v>1.75</v>
      </c>
      <c r="BS145">
        <v>1.75</v>
      </c>
      <c r="BT145">
        <v>344</v>
      </c>
      <c r="BU145">
        <v>1.2</v>
      </c>
      <c r="BV145">
        <v>16.8</v>
      </c>
      <c r="BW145">
        <v>1.92</v>
      </c>
      <c r="BX145"/>
      <c r="BY145">
        <v>151</v>
      </c>
      <c r="BZ145"/>
      <c r="CP145" s="49"/>
    </row>
    <row r="146" spans="2:94" x14ac:dyDescent="0.25">
      <c r="B146" t="s">
        <v>381</v>
      </c>
      <c r="C146" t="s">
        <v>119</v>
      </c>
      <c r="D146" t="s">
        <v>228</v>
      </c>
      <c r="E146" t="s">
        <v>229</v>
      </c>
      <c r="F146" s="62">
        <v>45469</v>
      </c>
      <c r="G146" s="62">
        <v>45499</v>
      </c>
      <c r="H146"/>
      <c r="I146"/>
      <c r="J146"/>
      <c r="K146"/>
      <c r="L146">
        <v>267</v>
      </c>
      <c r="M146"/>
      <c r="N146"/>
      <c r="O146"/>
      <c r="P146"/>
      <c r="Q146">
        <v>63.9</v>
      </c>
      <c r="R146">
        <v>63.9</v>
      </c>
      <c r="S146"/>
      <c r="T146">
        <v>11</v>
      </c>
      <c r="U146">
        <v>3.33</v>
      </c>
      <c r="V146"/>
      <c r="W146">
        <v>3.13</v>
      </c>
      <c r="X146">
        <v>1.85</v>
      </c>
      <c r="Y146">
        <v>1.05</v>
      </c>
      <c r="Z146"/>
      <c r="AA146"/>
      <c r="AB146">
        <v>28.6</v>
      </c>
      <c r="AC146">
        <v>3.4</v>
      </c>
      <c r="AD146"/>
      <c r="AE146">
        <v>4.3499999999999996</v>
      </c>
      <c r="AF146"/>
      <c r="AG146">
        <v>0.56999999999999995</v>
      </c>
      <c r="AH146"/>
      <c r="AI146"/>
      <c r="AJ146">
        <v>15</v>
      </c>
      <c r="AK146"/>
      <c r="AL146">
        <v>0.35</v>
      </c>
      <c r="AM146"/>
      <c r="AN146"/>
      <c r="AO146"/>
      <c r="AP146"/>
      <c r="AQ146"/>
      <c r="AR146">
        <v>8.49</v>
      </c>
      <c r="AS146">
        <v>16.2</v>
      </c>
      <c r="AT146"/>
      <c r="AU146"/>
      <c r="AV146"/>
      <c r="AW146"/>
      <c r="AX146">
        <v>4.47</v>
      </c>
      <c r="AY146">
        <v>4.47</v>
      </c>
      <c r="AZ146">
        <v>34.200000000000003</v>
      </c>
      <c r="BA146"/>
      <c r="BB146"/>
      <c r="BC146"/>
      <c r="BD146">
        <v>77.3</v>
      </c>
      <c r="BE146"/>
      <c r="BF146">
        <v>4.33</v>
      </c>
      <c r="BG146">
        <v>1.2</v>
      </c>
      <c r="BH146">
        <v>11.5</v>
      </c>
      <c r="BI146">
        <v>0.6</v>
      </c>
      <c r="BJ146">
        <v>0.57999999999999996</v>
      </c>
      <c r="BK146">
        <v>0.57999999999999996</v>
      </c>
      <c r="BL146"/>
      <c r="BM146">
        <v>5.82</v>
      </c>
      <c r="BN146">
        <v>0.69</v>
      </c>
      <c r="BO146"/>
      <c r="BP146">
        <v>0.35</v>
      </c>
      <c r="BQ146">
        <v>2.13</v>
      </c>
      <c r="BR146">
        <v>2.13</v>
      </c>
      <c r="BS146">
        <v>2.13</v>
      </c>
      <c r="BT146">
        <v>451</v>
      </c>
      <c r="BU146">
        <v>1.3</v>
      </c>
      <c r="BV146">
        <v>16.8</v>
      </c>
      <c r="BW146">
        <v>1.97</v>
      </c>
      <c r="BX146"/>
      <c r="BY146">
        <v>157</v>
      </c>
      <c r="BZ146"/>
      <c r="CP146" s="49"/>
    </row>
    <row r="147" spans="2:94" x14ac:dyDescent="0.25">
      <c r="B147" t="s">
        <v>382</v>
      </c>
      <c r="C147" t="s">
        <v>119</v>
      </c>
      <c r="D147" t="s">
        <v>228</v>
      </c>
      <c r="E147" t="s">
        <v>229</v>
      </c>
      <c r="F147" s="62">
        <v>45469</v>
      </c>
      <c r="G147" s="62">
        <v>45499</v>
      </c>
      <c r="H147"/>
      <c r="I147"/>
      <c r="J147"/>
      <c r="K147"/>
      <c r="L147">
        <v>296</v>
      </c>
      <c r="M147"/>
      <c r="N147"/>
      <c r="O147"/>
      <c r="P147"/>
      <c r="Q147">
        <v>59.8</v>
      </c>
      <c r="R147">
        <v>59.8</v>
      </c>
      <c r="S147"/>
      <c r="T147">
        <v>9</v>
      </c>
      <c r="U147">
        <v>3.22</v>
      </c>
      <c r="V147"/>
      <c r="W147">
        <v>4.24</v>
      </c>
      <c r="X147">
        <v>2.58</v>
      </c>
      <c r="Y147">
        <v>1.29</v>
      </c>
      <c r="Z147"/>
      <c r="AA147"/>
      <c r="AB147">
        <v>25.4</v>
      </c>
      <c r="AC147">
        <v>3.78</v>
      </c>
      <c r="AD147"/>
      <c r="AE147">
        <v>4.42</v>
      </c>
      <c r="AF147"/>
      <c r="AG147">
        <v>0.74</v>
      </c>
      <c r="AH147"/>
      <c r="AI147"/>
      <c r="AJ147">
        <v>17.2</v>
      </c>
      <c r="AK147"/>
      <c r="AL147">
        <v>0.41</v>
      </c>
      <c r="AM147"/>
      <c r="AN147"/>
      <c r="AO147"/>
      <c r="AP147"/>
      <c r="AQ147"/>
      <c r="AR147">
        <v>8.5399999999999991</v>
      </c>
      <c r="AS147">
        <v>20.5</v>
      </c>
      <c r="AT147"/>
      <c r="AU147"/>
      <c r="AV147"/>
      <c r="AW147"/>
      <c r="AX147">
        <v>4.92</v>
      </c>
      <c r="AY147">
        <v>4.92</v>
      </c>
      <c r="AZ147">
        <v>39.9</v>
      </c>
      <c r="BA147"/>
      <c r="BB147"/>
      <c r="BC147"/>
      <c r="BD147">
        <v>61.7</v>
      </c>
      <c r="BE147"/>
      <c r="BF147">
        <v>4.49</v>
      </c>
      <c r="BG147">
        <v>1.5</v>
      </c>
      <c r="BH147">
        <v>33.9</v>
      </c>
      <c r="BI147">
        <v>0.5</v>
      </c>
      <c r="BJ147">
        <v>0.57999999999999996</v>
      </c>
      <c r="BK147">
        <v>0.57999999999999996</v>
      </c>
      <c r="BL147"/>
      <c r="BM147">
        <v>5.92</v>
      </c>
      <c r="BN147">
        <v>0.67</v>
      </c>
      <c r="BO147"/>
      <c r="BP147">
        <v>0.35</v>
      </c>
      <c r="BQ147">
        <v>1.89</v>
      </c>
      <c r="BR147">
        <v>1.89</v>
      </c>
      <c r="BS147">
        <v>1.89</v>
      </c>
      <c r="BT147">
        <v>360</v>
      </c>
      <c r="BU147">
        <v>2.2999999999999998</v>
      </c>
      <c r="BV147">
        <v>20</v>
      </c>
      <c r="BW147">
        <v>2.5299999999999998</v>
      </c>
      <c r="BX147"/>
      <c r="BY147">
        <v>157</v>
      </c>
      <c r="BZ147"/>
      <c r="CP147" s="49"/>
    </row>
    <row r="148" spans="2:94" x14ac:dyDescent="0.25">
      <c r="B148" t="s">
        <v>383</v>
      </c>
      <c r="C148" t="s">
        <v>119</v>
      </c>
      <c r="D148" t="s">
        <v>230</v>
      </c>
      <c r="E148" t="s">
        <v>231</v>
      </c>
      <c r="F148" s="62">
        <v>45476</v>
      </c>
      <c r="G148" s="62">
        <v>45497</v>
      </c>
      <c r="H148"/>
      <c r="I148"/>
      <c r="J148"/>
      <c r="K148"/>
      <c r="L148">
        <v>193</v>
      </c>
      <c r="M148"/>
      <c r="N148"/>
      <c r="O148"/>
      <c r="P148"/>
      <c r="Q148">
        <v>31.9</v>
      </c>
      <c r="R148">
        <v>31.9</v>
      </c>
      <c r="S148"/>
      <c r="T148">
        <v>14</v>
      </c>
      <c r="U148">
        <v>1.68</v>
      </c>
      <c r="V148"/>
      <c r="W148">
        <v>3.32</v>
      </c>
      <c r="X148">
        <v>1.74</v>
      </c>
      <c r="Y148">
        <v>0.69</v>
      </c>
      <c r="Z148"/>
      <c r="AA148"/>
      <c r="AB148">
        <v>31.5</v>
      </c>
      <c r="AC148">
        <v>2.69</v>
      </c>
      <c r="AD148"/>
      <c r="AE148">
        <v>4.93</v>
      </c>
      <c r="AF148"/>
      <c r="AG148">
        <v>0.59</v>
      </c>
      <c r="AH148"/>
      <c r="AI148"/>
      <c r="AJ148">
        <v>11.8</v>
      </c>
      <c r="AK148"/>
      <c r="AL148">
        <v>0.18</v>
      </c>
      <c r="AM148"/>
      <c r="AN148"/>
      <c r="AO148"/>
      <c r="AP148"/>
      <c r="AQ148"/>
      <c r="AR148">
        <v>10.5</v>
      </c>
      <c r="AS148">
        <v>11.7</v>
      </c>
      <c r="AT148"/>
      <c r="AU148"/>
      <c r="AV148"/>
      <c r="AW148"/>
      <c r="AX148">
        <v>2.88</v>
      </c>
      <c r="AY148">
        <v>2.88</v>
      </c>
      <c r="AZ148">
        <v>25.2</v>
      </c>
      <c r="BA148"/>
      <c r="BB148"/>
      <c r="BC148"/>
      <c r="BD148">
        <v>66.099999999999994</v>
      </c>
      <c r="BE148"/>
      <c r="BF148">
        <v>2.52</v>
      </c>
      <c r="BG148">
        <v>2.2000000000000002</v>
      </c>
      <c r="BH148">
        <v>48.3</v>
      </c>
      <c r="BI148">
        <v>0.7</v>
      </c>
      <c r="BJ148">
        <v>0.45</v>
      </c>
      <c r="BK148">
        <v>0.45</v>
      </c>
      <c r="BL148"/>
      <c r="BM148">
        <v>7.66</v>
      </c>
      <c r="BN148">
        <v>0.85</v>
      </c>
      <c r="BO148"/>
      <c r="BP148">
        <v>0.22</v>
      </c>
      <c r="BQ148">
        <v>2.2599999999999998</v>
      </c>
      <c r="BR148">
        <v>2.2599999999999998</v>
      </c>
      <c r="BS148">
        <v>2.2599999999999998</v>
      </c>
      <c r="BT148">
        <v>379</v>
      </c>
      <c r="BU148">
        <v>2.5</v>
      </c>
      <c r="BV148">
        <v>17.399999999999999</v>
      </c>
      <c r="BW148">
        <v>1.8</v>
      </c>
      <c r="BX148"/>
      <c r="BY148">
        <v>178</v>
      </c>
      <c r="BZ148"/>
      <c r="CA148"/>
      <c r="CP148" s="49"/>
    </row>
    <row r="149" spans="2:94" x14ac:dyDescent="0.25">
      <c r="B149" t="s">
        <v>384</v>
      </c>
      <c r="C149" t="s">
        <v>119</v>
      </c>
      <c r="D149" t="s">
        <v>230</v>
      </c>
      <c r="E149" t="s">
        <v>231</v>
      </c>
      <c r="F149" s="62">
        <v>45476</v>
      </c>
      <c r="G149" s="62">
        <v>45497</v>
      </c>
      <c r="H149"/>
      <c r="I149"/>
      <c r="J149"/>
      <c r="K149"/>
      <c r="L149">
        <v>157</v>
      </c>
      <c r="M149"/>
      <c r="N149"/>
      <c r="O149"/>
      <c r="P149"/>
      <c r="Q149">
        <v>41.5</v>
      </c>
      <c r="R149">
        <v>41.5</v>
      </c>
      <c r="S149"/>
      <c r="T149">
        <v>9</v>
      </c>
      <c r="U149">
        <v>2.4</v>
      </c>
      <c r="V149"/>
      <c r="W149">
        <v>2.3199999999999998</v>
      </c>
      <c r="X149">
        <v>1.42</v>
      </c>
      <c r="Y149">
        <v>0.4</v>
      </c>
      <c r="Z149"/>
      <c r="AA149"/>
      <c r="AB149">
        <v>22.8</v>
      </c>
      <c r="AC149">
        <v>1.94</v>
      </c>
      <c r="AD149"/>
      <c r="AE149">
        <v>3.59</v>
      </c>
      <c r="AF149"/>
      <c r="AG149">
        <v>0.46</v>
      </c>
      <c r="AH149"/>
      <c r="AI149"/>
      <c r="AJ149">
        <v>15.4</v>
      </c>
      <c r="AK149"/>
      <c r="AL149">
        <v>0.25</v>
      </c>
      <c r="AM149"/>
      <c r="AN149"/>
      <c r="AO149"/>
      <c r="AP149"/>
      <c r="AQ149"/>
      <c r="AR149">
        <v>6.87</v>
      </c>
      <c r="AS149">
        <v>9.6999999999999993</v>
      </c>
      <c r="AT149"/>
      <c r="AU149"/>
      <c r="AV149"/>
      <c r="AW149"/>
      <c r="AX149">
        <v>2.8</v>
      </c>
      <c r="AY149">
        <v>2.8</v>
      </c>
      <c r="AZ149">
        <v>12.2</v>
      </c>
      <c r="BA149"/>
      <c r="BB149"/>
      <c r="BC149"/>
      <c r="BD149">
        <v>70.3</v>
      </c>
      <c r="BE149"/>
      <c r="BF149">
        <v>1.57</v>
      </c>
      <c r="BG149">
        <v>2.7</v>
      </c>
      <c r="BH149">
        <v>16</v>
      </c>
      <c r="BI149">
        <v>0.5</v>
      </c>
      <c r="BJ149">
        <v>0.34</v>
      </c>
      <c r="BK149">
        <v>0.34</v>
      </c>
      <c r="BL149"/>
      <c r="BM149">
        <v>5.81</v>
      </c>
      <c r="BN149">
        <v>0.56999999999999995</v>
      </c>
      <c r="BO149"/>
      <c r="BP149">
        <v>0.22</v>
      </c>
      <c r="BQ149">
        <v>1.58</v>
      </c>
      <c r="BR149">
        <v>1.58</v>
      </c>
      <c r="BS149">
        <v>1.58</v>
      </c>
      <c r="BT149">
        <v>278</v>
      </c>
      <c r="BU149">
        <v>1.1000000000000001</v>
      </c>
      <c r="BV149">
        <v>12.2</v>
      </c>
      <c r="BW149">
        <v>1.44</v>
      </c>
      <c r="BX149"/>
      <c r="BY149">
        <v>129</v>
      </c>
      <c r="BZ149"/>
      <c r="CA149"/>
      <c r="CP149" s="49"/>
    </row>
    <row r="150" spans="2:94" x14ac:dyDescent="0.25">
      <c r="B150" t="s">
        <v>385</v>
      </c>
      <c r="C150" t="s">
        <v>119</v>
      </c>
      <c r="D150" t="s">
        <v>230</v>
      </c>
      <c r="E150" t="s">
        <v>231</v>
      </c>
      <c r="F150" s="62">
        <v>45476</v>
      </c>
      <c r="G150" s="62">
        <v>45497</v>
      </c>
      <c r="H150"/>
      <c r="I150"/>
      <c r="J150"/>
      <c r="K150"/>
      <c r="L150">
        <v>238</v>
      </c>
      <c r="M150"/>
      <c r="N150"/>
      <c r="O150"/>
      <c r="P150"/>
      <c r="Q150">
        <v>29.7</v>
      </c>
      <c r="R150">
        <v>29.7</v>
      </c>
      <c r="S150"/>
      <c r="T150">
        <v>10</v>
      </c>
      <c r="U150">
        <v>1.78</v>
      </c>
      <c r="V150"/>
      <c r="W150">
        <v>1.76</v>
      </c>
      <c r="X150">
        <v>1.28</v>
      </c>
      <c r="Y150">
        <v>0.51</v>
      </c>
      <c r="Z150"/>
      <c r="AA150"/>
      <c r="AB150">
        <v>26.2</v>
      </c>
      <c r="AC150">
        <v>1.87</v>
      </c>
      <c r="AD150"/>
      <c r="AE150">
        <v>4.34</v>
      </c>
      <c r="AF150"/>
      <c r="AG150">
        <v>0.34</v>
      </c>
      <c r="AH150"/>
      <c r="AI150"/>
      <c r="AJ150">
        <v>11.9</v>
      </c>
      <c r="AK150"/>
      <c r="AL150">
        <v>0.13</v>
      </c>
      <c r="AM150"/>
      <c r="AN150"/>
      <c r="AO150"/>
      <c r="AP150"/>
      <c r="AQ150"/>
      <c r="AR150">
        <v>7.95</v>
      </c>
      <c r="AS150">
        <v>9.3000000000000007</v>
      </c>
      <c r="AT150"/>
      <c r="AU150"/>
      <c r="AV150"/>
      <c r="AW150"/>
      <c r="AX150">
        <v>2.46</v>
      </c>
      <c r="AY150">
        <v>2.46</v>
      </c>
      <c r="AZ150">
        <v>10.7</v>
      </c>
      <c r="BA150"/>
      <c r="BB150"/>
      <c r="BC150"/>
      <c r="BD150">
        <v>65.8</v>
      </c>
      <c r="BE150"/>
      <c r="BF150">
        <v>2.0699999999999998</v>
      </c>
      <c r="BG150">
        <v>1.8</v>
      </c>
      <c r="BH150">
        <v>16.8</v>
      </c>
      <c r="BI150">
        <v>0.5</v>
      </c>
      <c r="BJ150">
        <v>0.27</v>
      </c>
      <c r="BK150">
        <v>0.27</v>
      </c>
      <c r="BL150"/>
      <c r="BM150">
        <v>6.06</v>
      </c>
      <c r="BN150">
        <v>0.68</v>
      </c>
      <c r="BO150"/>
      <c r="BP150">
        <v>0.21</v>
      </c>
      <c r="BQ150">
        <v>1.83</v>
      </c>
      <c r="BR150">
        <v>1.83</v>
      </c>
      <c r="BS150">
        <v>1.83</v>
      </c>
      <c r="BT150">
        <v>320</v>
      </c>
      <c r="BU150">
        <v>1.6</v>
      </c>
      <c r="BV150">
        <v>11</v>
      </c>
      <c r="BW150">
        <v>1.1200000000000001</v>
      </c>
      <c r="BX150"/>
      <c r="BY150">
        <v>143</v>
      </c>
      <c r="BZ150"/>
      <c r="CA150"/>
      <c r="CP150" s="49"/>
    </row>
    <row r="151" spans="2:94" x14ac:dyDescent="0.25">
      <c r="B151" t="s">
        <v>386</v>
      </c>
      <c r="C151" t="s">
        <v>119</v>
      </c>
      <c r="D151" t="s">
        <v>230</v>
      </c>
      <c r="E151" t="s">
        <v>231</v>
      </c>
      <c r="F151" s="62">
        <v>45476</v>
      </c>
      <c r="G151" s="62">
        <v>45497</v>
      </c>
      <c r="H151"/>
      <c r="I151"/>
      <c r="J151"/>
      <c r="K151"/>
      <c r="L151">
        <v>247</v>
      </c>
      <c r="M151"/>
      <c r="N151"/>
      <c r="O151"/>
      <c r="P151"/>
      <c r="Q151">
        <v>55.1</v>
      </c>
      <c r="R151">
        <v>55.1</v>
      </c>
      <c r="S151"/>
      <c r="T151">
        <v>13</v>
      </c>
      <c r="U151">
        <v>1.62</v>
      </c>
      <c r="V151"/>
      <c r="W151">
        <v>3.58</v>
      </c>
      <c r="X151">
        <v>2.48</v>
      </c>
      <c r="Y151">
        <v>1.01</v>
      </c>
      <c r="Z151"/>
      <c r="AA151"/>
      <c r="AB151">
        <v>27</v>
      </c>
      <c r="AC151">
        <v>3.8</v>
      </c>
      <c r="AD151"/>
      <c r="AE151">
        <v>4.49</v>
      </c>
      <c r="AF151"/>
      <c r="AG151">
        <v>0.82</v>
      </c>
      <c r="AH151"/>
      <c r="AI151"/>
      <c r="AJ151">
        <v>28.8</v>
      </c>
      <c r="AK151"/>
      <c r="AL151">
        <v>0.27</v>
      </c>
      <c r="AM151"/>
      <c r="AN151"/>
      <c r="AO151"/>
      <c r="AP151"/>
      <c r="AQ151"/>
      <c r="AR151">
        <v>7.86</v>
      </c>
      <c r="AS151">
        <v>20.5</v>
      </c>
      <c r="AT151"/>
      <c r="AU151"/>
      <c r="AV151"/>
      <c r="AW151"/>
      <c r="AX151">
        <v>5.62</v>
      </c>
      <c r="AY151">
        <v>5.62</v>
      </c>
      <c r="AZ151">
        <v>15.3</v>
      </c>
      <c r="BA151"/>
      <c r="BB151"/>
      <c r="BC151"/>
      <c r="BD151">
        <v>76.5</v>
      </c>
      <c r="BE151"/>
      <c r="BF151">
        <v>3.86</v>
      </c>
      <c r="BG151">
        <v>2.2000000000000002</v>
      </c>
      <c r="BH151">
        <v>30.1</v>
      </c>
      <c r="BI151">
        <v>0.5</v>
      </c>
      <c r="BJ151">
        <v>0.56999999999999995</v>
      </c>
      <c r="BK151">
        <v>0.56999999999999995</v>
      </c>
      <c r="BL151"/>
      <c r="BM151">
        <v>6.32</v>
      </c>
      <c r="BN151">
        <v>0.66</v>
      </c>
      <c r="BO151"/>
      <c r="BP151">
        <v>0.36</v>
      </c>
      <c r="BQ151">
        <v>1.8</v>
      </c>
      <c r="BR151">
        <v>1.8</v>
      </c>
      <c r="BS151">
        <v>1.8</v>
      </c>
      <c r="BT151">
        <v>334</v>
      </c>
      <c r="BU151">
        <v>4.2</v>
      </c>
      <c r="BV151">
        <v>26</v>
      </c>
      <c r="BW151">
        <v>2.2599999999999998</v>
      </c>
      <c r="BX151"/>
      <c r="BY151">
        <v>150</v>
      </c>
      <c r="BZ151"/>
      <c r="CA151"/>
      <c r="CP151" s="49"/>
    </row>
    <row r="152" spans="2:94" x14ac:dyDescent="0.25">
      <c r="B152" t="s">
        <v>387</v>
      </c>
      <c r="C152" t="s">
        <v>119</v>
      </c>
      <c r="D152" t="s">
        <v>230</v>
      </c>
      <c r="E152" t="s">
        <v>231</v>
      </c>
      <c r="F152" s="62">
        <v>45476</v>
      </c>
      <c r="G152" s="62">
        <v>45497</v>
      </c>
      <c r="H152"/>
      <c r="I152"/>
      <c r="J152"/>
      <c r="K152"/>
      <c r="L152">
        <v>350</v>
      </c>
      <c r="M152"/>
      <c r="N152"/>
      <c r="O152"/>
      <c r="P152"/>
      <c r="Q152">
        <v>128</v>
      </c>
      <c r="R152">
        <v>128</v>
      </c>
      <c r="S152"/>
      <c r="T152">
        <v>8</v>
      </c>
      <c r="U152">
        <v>2.59</v>
      </c>
      <c r="V152"/>
      <c r="W152">
        <v>12.3</v>
      </c>
      <c r="X152">
        <v>7.25</v>
      </c>
      <c r="Y152">
        <v>3.48</v>
      </c>
      <c r="Z152"/>
      <c r="AA152"/>
      <c r="AB152">
        <v>24.7</v>
      </c>
      <c r="AC152">
        <v>13.35</v>
      </c>
      <c r="AD152"/>
      <c r="AE152">
        <v>3.24</v>
      </c>
      <c r="AF152"/>
      <c r="AG152">
        <v>2.5499999999999998</v>
      </c>
      <c r="AH152"/>
      <c r="AI152"/>
      <c r="AJ152">
        <v>71.7</v>
      </c>
      <c r="AK152"/>
      <c r="AL152">
        <v>1.06</v>
      </c>
      <c r="AM152"/>
      <c r="AN152"/>
      <c r="AO152"/>
      <c r="AP152"/>
      <c r="AQ152"/>
      <c r="AR152">
        <v>6.73</v>
      </c>
      <c r="AS152">
        <v>69.900000000000006</v>
      </c>
      <c r="AT152"/>
      <c r="AU152"/>
      <c r="AV152"/>
      <c r="AW152"/>
      <c r="AX152">
        <v>18.3</v>
      </c>
      <c r="AY152">
        <v>18.3</v>
      </c>
      <c r="AZ152">
        <v>20.5</v>
      </c>
      <c r="BA152"/>
      <c r="BB152"/>
      <c r="BC152"/>
      <c r="BD152">
        <v>72.400000000000006</v>
      </c>
      <c r="BE152"/>
      <c r="BF152">
        <v>15.15</v>
      </c>
      <c r="BG152">
        <v>1.7</v>
      </c>
      <c r="BH152">
        <v>31.1</v>
      </c>
      <c r="BI152">
        <v>0.4</v>
      </c>
      <c r="BJ152">
        <v>1.87</v>
      </c>
      <c r="BK152">
        <v>1.87</v>
      </c>
      <c r="BL152"/>
      <c r="BM152">
        <v>4.96</v>
      </c>
      <c r="BN152">
        <v>0.6</v>
      </c>
      <c r="BO152"/>
      <c r="BP152">
        <v>1.07</v>
      </c>
      <c r="BQ152">
        <v>1.39</v>
      </c>
      <c r="BR152">
        <v>1.39</v>
      </c>
      <c r="BS152">
        <v>1.39</v>
      </c>
      <c r="BT152">
        <v>303</v>
      </c>
      <c r="BU152">
        <v>2.2000000000000002</v>
      </c>
      <c r="BV152">
        <v>70.3</v>
      </c>
      <c r="BW152">
        <v>7.06</v>
      </c>
      <c r="BX152"/>
      <c r="BY152">
        <v>130</v>
      </c>
      <c r="BZ152"/>
      <c r="CA152"/>
      <c r="CP152" s="49"/>
    </row>
    <row r="153" spans="2:94" ht="13" x14ac:dyDescent="0.3">
      <c r="B153" s="55"/>
      <c r="C153" s="55"/>
      <c r="D153" s="55"/>
      <c r="E153" s="55"/>
      <c r="F153" s="56"/>
      <c r="G153" s="56"/>
      <c r="L153"/>
      <c r="Q153"/>
      <c r="R153"/>
      <c r="T153"/>
      <c r="U153"/>
      <c r="W153"/>
      <c r="X153"/>
      <c r="Y153"/>
      <c r="AB153"/>
      <c r="AC153"/>
      <c r="AE153"/>
      <c r="AG153"/>
      <c r="AJ153"/>
      <c r="AL153"/>
      <c r="AR153"/>
      <c r="AS153"/>
      <c r="AX153"/>
      <c r="AY153"/>
      <c r="AZ153"/>
      <c r="BD153"/>
      <c r="BF153"/>
      <c r="BG153"/>
      <c r="BH153"/>
      <c r="BI153"/>
      <c r="BJ153"/>
      <c r="BK153"/>
      <c r="BM153"/>
      <c r="BN153"/>
      <c r="BP153"/>
      <c r="BQ153"/>
      <c r="BR153"/>
      <c r="BS153"/>
      <c r="BT153"/>
      <c r="BU153"/>
      <c r="BV153"/>
      <c r="BW153"/>
      <c r="BY153"/>
      <c r="CP153" s="49"/>
    </row>
    <row r="154" spans="2:94" ht="13" x14ac:dyDescent="0.3">
      <c r="B154" s="55"/>
      <c r="C154" s="55"/>
      <c r="D154" s="55"/>
      <c r="E154" s="55"/>
      <c r="F154" s="56"/>
      <c r="G154" s="56"/>
      <c r="L154"/>
      <c r="Q154"/>
      <c r="R154"/>
      <c r="T154"/>
      <c r="U154"/>
      <c r="W154"/>
      <c r="X154"/>
      <c r="Y154"/>
      <c r="AB154"/>
      <c r="AC154"/>
      <c r="AE154"/>
      <c r="AG154"/>
      <c r="AJ154"/>
      <c r="AL154"/>
      <c r="AR154"/>
      <c r="AS154"/>
      <c r="AX154"/>
      <c r="AY154"/>
      <c r="AZ154"/>
      <c r="BD154"/>
      <c r="BF154"/>
      <c r="BG154"/>
      <c r="BH154"/>
      <c r="BI154"/>
      <c r="BJ154"/>
      <c r="BK154"/>
      <c r="BM154"/>
      <c r="BN154"/>
      <c r="BP154"/>
      <c r="BQ154"/>
      <c r="BR154"/>
      <c r="BS154"/>
      <c r="BT154"/>
      <c r="BU154"/>
      <c r="BV154"/>
      <c r="BW154"/>
      <c r="BY154"/>
      <c r="CP154" s="49"/>
    </row>
    <row r="155" spans="2:94" ht="13" x14ac:dyDescent="0.3">
      <c r="B155" s="55"/>
      <c r="C155" s="55"/>
      <c r="D155" s="55"/>
      <c r="E155" s="55"/>
      <c r="F155" s="56"/>
      <c r="G155" s="56"/>
      <c r="L155"/>
      <c r="Q155"/>
      <c r="R155"/>
      <c r="T155"/>
      <c r="U155"/>
      <c r="W155"/>
      <c r="X155"/>
      <c r="Y155"/>
      <c r="AB155"/>
      <c r="AC155"/>
      <c r="AE155"/>
      <c r="AG155"/>
      <c r="AJ155"/>
      <c r="AL155"/>
      <c r="AR155"/>
      <c r="AS155"/>
      <c r="AX155"/>
      <c r="AY155"/>
      <c r="AZ155"/>
      <c r="BD155"/>
      <c r="BF155"/>
      <c r="BG155"/>
      <c r="BH155"/>
      <c r="BI155"/>
      <c r="BJ155"/>
      <c r="BK155"/>
      <c r="BM155"/>
      <c r="BN155"/>
      <c r="BP155"/>
      <c r="BQ155"/>
      <c r="BR155"/>
      <c r="BS155"/>
      <c r="BT155"/>
      <c r="BU155"/>
      <c r="BV155"/>
      <c r="BW155"/>
      <c r="BY155"/>
      <c r="CP155" s="49"/>
    </row>
    <row r="156" spans="2:94" ht="13" x14ac:dyDescent="0.3">
      <c r="B156" s="55"/>
      <c r="C156" s="55"/>
      <c r="D156" s="55"/>
      <c r="E156" s="55"/>
      <c r="F156" s="56"/>
      <c r="G156" s="56"/>
      <c r="L156"/>
      <c r="Q156"/>
      <c r="R156"/>
      <c r="T156"/>
      <c r="U156"/>
      <c r="W156"/>
      <c r="X156"/>
      <c r="Y156"/>
      <c r="AB156"/>
      <c r="AC156"/>
      <c r="AE156"/>
      <c r="AG156"/>
      <c r="AJ156"/>
      <c r="AL156"/>
      <c r="AR156"/>
      <c r="AS156"/>
      <c r="AX156"/>
      <c r="AY156"/>
      <c r="AZ156"/>
      <c r="BD156"/>
      <c r="BF156"/>
      <c r="BG156"/>
      <c r="BH156"/>
      <c r="BI156"/>
      <c r="BJ156"/>
      <c r="BK156"/>
      <c r="BM156"/>
      <c r="BN156"/>
      <c r="BP156"/>
      <c r="BQ156"/>
      <c r="BR156"/>
      <c r="BS156"/>
      <c r="BT156"/>
      <c r="BU156"/>
      <c r="BV156"/>
      <c r="BW156"/>
      <c r="BY156"/>
      <c r="CP156" s="49"/>
    </row>
    <row r="157" spans="2:94" ht="13" x14ac:dyDescent="0.3">
      <c r="B157" s="55"/>
      <c r="C157" s="55"/>
      <c r="D157" s="55"/>
      <c r="E157" s="55"/>
      <c r="F157" s="56"/>
      <c r="G157" s="56"/>
      <c r="L157"/>
      <c r="Q157"/>
      <c r="R157"/>
      <c r="T157"/>
      <c r="U157"/>
      <c r="W157"/>
      <c r="X157"/>
      <c r="Y157"/>
      <c r="AB157"/>
      <c r="AC157"/>
      <c r="AE157"/>
      <c r="AG157"/>
      <c r="AJ157"/>
      <c r="AL157"/>
      <c r="AR157"/>
      <c r="AS157"/>
      <c r="AX157"/>
      <c r="AY157"/>
      <c r="AZ157"/>
      <c r="BD157"/>
      <c r="BF157"/>
      <c r="BG157"/>
      <c r="BH157"/>
      <c r="BI157"/>
      <c r="BJ157"/>
      <c r="BK157"/>
      <c r="BM157"/>
      <c r="BN157"/>
      <c r="BP157"/>
      <c r="BQ157"/>
      <c r="BR157"/>
      <c r="BS157"/>
      <c r="BT157"/>
      <c r="BU157"/>
      <c r="BV157"/>
      <c r="BW157"/>
      <c r="BY157"/>
      <c r="CP157" s="49"/>
    </row>
    <row r="158" spans="2:94" ht="13" x14ac:dyDescent="0.3">
      <c r="B158" s="55"/>
      <c r="C158" s="55"/>
      <c r="D158" s="55"/>
      <c r="E158" s="55"/>
      <c r="F158" s="56"/>
      <c r="G158" s="56"/>
      <c r="L158"/>
      <c r="Q158"/>
      <c r="R158"/>
      <c r="T158"/>
      <c r="U158"/>
      <c r="W158"/>
      <c r="X158"/>
      <c r="Y158"/>
      <c r="AB158"/>
      <c r="AC158"/>
      <c r="AE158"/>
      <c r="AG158"/>
      <c r="AJ158"/>
      <c r="AL158"/>
      <c r="AR158"/>
      <c r="AS158"/>
      <c r="AX158"/>
      <c r="AY158"/>
      <c r="AZ158"/>
      <c r="BD158"/>
      <c r="BF158"/>
      <c r="BG158"/>
      <c r="BH158"/>
      <c r="BI158"/>
      <c r="BJ158"/>
      <c r="BK158"/>
      <c r="BM158"/>
      <c r="BN158"/>
      <c r="BP158"/>
      <c r="BQ158"/>
      <c r="BR158"/>
      <c r="BS158"/>
      <c r="BT158"/>
      <c r="BU158"/>
      <c r="BV158"/>
      <c r="BW158"/>
      <c r="BY158"/>
      <c r="CP158" s="49"/>
    </row>
    <row r="159" spans="2:94" ht="13" x14ac:dyDescent="0.3">
      <c r="B159" s="55"/>
      <c r="C159" s="55"/>
      <c r="D159" s="55"/>
      <c r="E159" s="55"/>
      <c r="F159" s="56"/>
      <c r="G159" s="56"/>
      <c r="L159"/>
      <c r="Q159"/>
      <c r="R159"/>
      <c r="T159"/>
      <c r="U159"/>
      <c r="W159"/>
      <c r="X159"/>
      <c r="Y159"/>
      <c r="AB159"/>
      <c r="AC159"/>
      <c r="AE159"/>
      <c r="AG159"/>
      <c r="AJ159"/>
      <c r="AL159"/>
      <c r="AR159"/>
      <c r="AS159"/>
      <c r="AX159"/>
      <c r="AY159"/>
      <c r="AZ159"/>
      <c r="BD159"/>
      <c r="BF159"/>
      <c r="BG159"/>
      <c r="BH159"/>
      <c r="BI159"/>
      <c r="BJ159"/>
      <c r="BK159"/>
      <c r="BM159"/>
      <c r="BN159"/>
      <c r="BP159"/>
      <c r="BQ159"/>
      <c r="BR159"/>
      <c r="BS159"/>
      <c r="BT159"/>
      <c r="BU159"/>
      <c r="BV159"/>
      <c r="BW159"/>
      <c r="BY159"/>
      <c r="CP159" s="49"/>
    </row>
    <row r="160" spans="2:94" ht="13" x14ac:dyDescent="0.3">
      <c r="B160" s="55"/>
      <c r="C160" s="55"/>
      <c r="D160" s="55"/>
      <c r="E160" s="55"/>
      <c r="F160" s="56"/>
      <c r="G160" s="56"/>
      <c r="L160"/>
      <c r="Q160"/>
      <c r="R160"/>
      <c r="T160"/>
      <c r="U160"/>
      <c r="W160"/>
      <c r="X160"/>
      <c r="Y160"/>
      <c r="AB160"/>
      <c r="AC160"/>
      <c r="AE160"/>
      <c r="AG160"/>
      <c r="AJ160"/>
      <c r="AL160"/>
      <c r="AR160"/>
      <c r="AS160"/>
      <c r="AX160"/>
      <c r="AY160"/>
      <c r="AZ160"/>
      <c r="BD160"/>
      <c r="BF160"/>
      <c r="BG160"/>
      <c r="BH160"/>
      <c r="BI160"/>
      <c r="BJ160"/>
      <c r="BK160"/>
      <c r="BM160"/>
      <c r="BN160"/>
      <c r="BP160"/>
      <c r="BQ160"/>
      <c r="BR160"/>
      <c r="BS160"/>
      <c r="BT160"/>
      <c r="BU160"/>
      <c r="BV160"/>
      <c r="BW160"/>
      <c r="BY160"/>
      <c r="CP160" s="49"/>
    </row>
    <row r="161" spans="2:94" ht="13" x14ac:dyDescent="0.3">
      <c r="B161" s="55"/>
      <c r="C161" s="55"/>
      <c r="D161" s="55"/>
      <c r="E161" s="55"/>
      <c r="F161" s="56"/>
      <c r="G161" s="56"/>
      <c r="L161"/>
      <c r="Q161"/>
      <c r="R161"/>
      <c r="T161"/>
      <c r="U161"/>
      <c r="W161"/>
      <c r="X161"/>
      <c r="Y161"/>
      <c r="AB161"/>
      <c r="AC161"/>
      <c r="AE161"/>
      <c r="AG161"/>
      <c r="AJ161"/>
      <c r="AL161"/>
      <c r="AR161"/>
      <c r="AS161"/>
      <c r="AX161"/>
      <c r="AY161"/>
      <c r="AZ161"/>
      <c r="BD161"/>
      <c r="BF161"/>
      <c r="BG161"/>
      <c r="BH161"/>
      <c r="BI161"/>
      <c r="BJ161"/>
      <c r="BK161"/>
      <c r="BM161"/>
      <c r="BN161"/>
      <c r="BP161"/>
      <c r="BQ161"/>
      <c r="BR161"/>
      <c r="BS161"/>
      <c r="BT161"/>
      <c r="BU161"/>
      <c r="BV161"/>
      <c r="BW161"/>
      <c r="BY161"/>
      <c r="CP161" s="49"/>
    </row>
    <row r="162" spans="2:94" ht="13" x14ac:dyDescent="0.3">
      <c r="B162" s="55"/>
      <c r="C162" s="55"/>
      <c r="D162" s="55"/>
      <c r="E162" s="55"/>
      <c r="F162" s="56"/>
      <c r="G162" s="56"/>
      <c r="L162"/>
      <c r="Q162"/>
      <c r="R162"/>
      <c r="T162"/>
      <c r="U162"/>
      <c r="W162"/>
      <c r="X162"/>
      <c r="Y162"/>
      <c r="AB162"/>
      <c r="AC162"/>
      <c r="AE162"/>
      <c r="AG162"/>
      <c r="AJ162"/>
      <c r="AL162"/>
      <c r="AR162"/>
      <c r="AS162"/>
      <c r="AX162"/>
      <c r="AY162"/>
      <c r="AZ162"/>
      <c r="BD162"/>
      <c r="BF162"/>
      <c r="BG162"/>
      <c r="BH162"/>
      <c r="BI162"/>
      <c r="BJ162"/>
      <c r="BK162"/>
      <c r="BM162"/>
      <c r="BN162"/>
      <c r="BP162"/>
      <c r="BQ162"/>
      <c r="BR162"/>
      <c r="BS162"/>
      <c r="BT162"/>
      <c r="BU162"/>
      <c r="BV162"/>
      <c r="BW162"/>
      <c r="BY162"/>
      <c r="CP162" s="49"/>
    </row>
    <row r="163" spans="2:94" ht="13" x14ac:dyDescent="0.3">
      <c r="B163" s="55"/>
      <c r="C163" s="55"/>
      <c r="D163" s="55"/>
      <c r="E163" s="55"/>
      <c r="F163" s="56"/>
      <c r="G163" s="56"/>
      <c r="L163"/>
      <c r="Q163"/>
      <c r="R163"/>
      <c r="T163"/>
      <c r="U163"/>
      <c r="W163"/>
      <c r="X163"/>
      <c r="Y163"/>
      <c r="AB163"/>
      <c r="AC163"/>
      <c r="AE163"/>
      <c r="AG163"/>
      <c r="AJ163"/>
      <c r="AL163"/>
      <c r="AR163"/>
      <c r="AS163"/>
      <c r="AX163"/>
      <c r="AY163"/>
      <c r="AZ163"/>
      <c r="BD163"/>
      <c r="BF163"/>
      <c r="BG163"/>
      <c r="BH163"/>
      <c r="BI163"/>
      <c r="BJ163"/>
      <c r="BK163"/>
      <c r="BM163"/>
      <c r="BN163"/>
      <c r="BP163"/>
      <c r="BQ163"/>
      <c r="BR163"/>
      <c r="BS163"/>
      <c r="BT163"/>
      <c r="BU163"/>
      <c r="BV163"/>
      <c r="BW163"/>
      <c r="BY163"/>
      <c r="CP163" s="49"/>
    </row>
    <row r="164" spans="2:94" ht="13" x14ac:dyDescent="0.3">
      <c r="B164" s="55"/>
      <c r="C164" s="55"/>
      <c r="D164" s="55"/>
      <c r="E164" s="55"/>
      <c r="F164" s="56"/>
      <c r="G164" s="56"/>
      <c r="L164"/>
      <c r="Q164"/>
      <c r="R164"/>
      <c r="T164"/>
      <c r="U164"/>
      <c r="W164"/>
      <c r="X164"/>
      <c r="Y164"/>
      <c r="AB164"/>
      <c r="AC164"/>
      <c r="AE164"/>
      <c r="AG164"/>
      <c r="AJ164"/>
      <c r="AL164"/>
      <c r="AR164"/>
      <c r="AS164"/>
      <c r="AX164"/>
      <c r="AY164"/>
      <c r="AZ164"/>
      <c r="BD164"/>
      <c r="BF164"/>
      <c r="BG164"/>
      <c r="BH164"/>
      <c r="BI164"/>
      <c r="BJ164"/>
      <c r="BK164"/>
      <c r="BM164"/>
      <c r="BN164"/>
      <c r="BP164"/>
      <c r="BQ164"/>
      <c r="BR164"/>
      <c r="BS164"/>
      <c r="BT164"/>
      <c r="BU164"/>
      <c r="BV164"/>
      <c r="BW164"/>
      <c r="BY164"/>
      <c r="CP164" s="49"/>
    </row>
    <row r="165" spans="2:94" ht="13" x14ac:dyDescent="0.3">
      <c r="B165" s="55"/>
      <c r="C165" s="55"/>
      <c r="D165" s="55"/>
      <c r="E165" s="55"/>
      <c r="F165" s="56"/>
      <c r="G165" s="56"/>
      <c r="L165"/>
      <c r="Q165"/>
      <c r="R165"/>
      <c r="T165"/>
      <c r="U165"/>
      <c r="W165"/>
      <c r="X165"/>
      <c r="Y165"/>
      <c r="AB165"/>
      <c r="AC165"/>
      <c r="AE165"/>
      <c r="AG165"/>
      <c r="AJ165"/>
      <c r="AL165"/>
      <c r="AR165"/>
      <c r="AS165"/>
      <c r="AX165"/>
      <c r="AY165"/>
      <c r="AZ165"/>
      <c r="BD165"/>
      <c r="BF165"/>
      <c r="BG165"/>
      <c r="BH165"/>
      <c r="BI165"/>
      <c r="BJ165"/>
      <c r="BK165"/>
      <c r="BM165"/>
      <c r="BN165"/>
      <c r="BP165"/>
      <c r="BQ165"/>
      <c r="BR165"/>
      <c r="BS165"/>
      <c r="BT165"/>
      <c r="BU165"/>
      <c r="BV165"/>
      <c r="BW165"/>
      <c r="BY165"/>
      <c r="CP165" s="49"/>
    </row>
    <row r="166" spans="2:94" ht="13" x14ac:dyDescent="0.3">
      <c r="B166" s="55"/>
      <c r="C166" s="55"/>
      <c r="D166" s="55"/>
      <c r="E166" s="55"/>
      <c r="F166" s="56"/>
      <c r="G166" s="56"/>
      <c r="L166"/>
      <c r="Q166"/>
      <c r="R166"/>
      <c r="T166"/>
      <c r="U166"/>
      <c r="W166"/>
      <c r="X166"/>
      <c r="Y166"/>
      <c r="AB166"/>
      <c r="AC166"/>
      <c r="AE166"/>
      <c r="AG166"/>
      <c r="AJ166"/>
      <c r="AL166"/>
      <c r="AR166"/>
      <c r="AS166"/>
      <c r="AX166"/>
      <c r="AY166"/>
      <c r="AZ166"/>
      <c r="BD166"/>
      <c r="BF166"/>
      <c r="BG166"/>
      <c r="BH166"/>
      <c r="BI166"/>
      <c r="BJ166"/>
      <c r="BK166"/>
      <c r="BM166"/>
      <c r="BN166"/>
      <c r="BP166"/>
      <c r="BQ166"/>
      <c r="BR166"/>
      <c r="BS166"/>
      <c r="BT166"/>
      <c r="BU166"/>
      <c r="BV166"/>
      <c r="BW166"/>
      <c r="BY166"/>
      <c r="CP166" s="49"/>
    </row>
    <row r="167" spans="2:94" ht="13" x14ac:dyDescent="0.3">
      <c r="B167" s="55"/>
      <c r="C167" s="55"/>
      <c r="D167" s="55"/>
      <c r="E167" s="55"/>
      <c r="F167" s="56"/>
      <c r="G167" s="56"/>
      <c r="L167"/>
      <c r="Q167"/>
      <c r="R167"/>
      <c r="T167"/>
      <c r="U167"/>
      <c r="W167"/>
      <c r="X167"/>
      <c r="Y167"/>
      <c r="AB167"/>
      <c r="AC167"/>
      <c r="AE167"/>
      <c r="AG167"/>
      <c r="AJ167"/>
      <c r="AL167"/>
      <c r="AR167"/>
      <c r="AS167"/>
      <c r="AX167"/>
      <c r="AY167"/>
      <c r="AZ167"/>
      <c r="BD167"/>
      <c r="BF167"/>
      <c r="BG167"/>
      <c r="BH167"/>
      <c r="BI167"/>
      <c r="BJ167"/>
      <c r="BK167"/>
      <c r="BM167"/>
      <c r="BN167"/>
      <c r="BP167"/>
      <c r="BQ167"/>
      <c r="BR167"/>
      <c r="BS167"/>
      <c r="BT167"/>
      <c r="BU167"/>
      <c r="BV167"/>
      <c r="BW167"/>
      <c r="BY167"/>
      <c r="CP167" s="49"/>
    </row>
    <row r="168" spans="2:94" ht="13" x14ac:dyDescent="0.3">
      <c r="B168" s="55"/>
      <c r="C168" s="55"/>
      <c r="D168" s="55"/>
      <c r="E168" s="55"/>
      <c r="F168" s="56"/>
      <c r="G168" s="56"/>
      <c r="L168"/>
      <c r="Q168"/>
      <c r="R168"/>
      <c r="T168"/>
      <c r="U168"/>
      <c r="W168"/>
      <c r="X168"/>
      <c r="Y168"/>
      <c r="AB168"/>
      <c r="AC168"/>
      <c r="AE168"/>
      <c r="AG168"/>
      <c r="AJ168"/>
      <c r="AL168"/>
      <c r="AR168"/>
      <c r="AS168"/>
      <c r="AX168"/>
      <c r="AY168"/>
      <c r="AZ168"/>
      <c r="BD168"/>
      <c r="BF168"/>
      <c r="BG168"/>
      <c r="BH168"/>
      <c r="BI168"/>
      <c r="BJ168"/>
      <c r="BK168"/>
      <c r="BM168"/>
      <c r="BN168"/>
      <c r="BP168"/>
      <c r="BQ168"/>
      <c r="BR168"/>
      <c r="BS168"/>
      <c r="BT168"/>
      <c r="BU168"/>
      <c r="BV168"/>
      <c r="BW168"/>
      <c r="BY168"/>
      <c r="CP168" s="49"/>
    </row>
    <row r="169" spans="2:94" ht="13" x14ac:dyDescent="0.3">
      <c r="B169" s="55"/>
      <c r="C169" s="55"/>
      <c r="D169" s="55"/>
      <c r="E169" s="55"/>
      <c r="F169" s="56"/>
      <c r="G169" s="56"/>
      <c r="L169"/>
      <c r="Q169"/>
      <c r="R169"/>
      <c r="T169"/>
      <c r="U169"/>
      <c r="W169"/>
      <c r="X169"/>
      <c r="Y169"/>
      <c r="AB169"/>
      <c r="AC169"/>
      <c r="AE169"/>
      <c r="AG169"/>
      <c r="AJ169"/>
      <c r="AL169"/>
      <c r="AR169"/>
      <c r="AS169"/>
      <c r="AX169"/>
      <c r="AY169"/>
      <c r="AZ169"/>
      <c r="BD169"/>
      <c r="BF169"/>
      <c r="BG169"/>
      <c r="BH169"/>
      <c r="BI169"/>
      <c r="BJ169"/>
      <c r="BK169"/>
      <c r="BM169"/>
      <c r="BN169"/>
      <c r="BP169"/>
      <c r="BQ169"/>
      <c r="BR169"/>
      <c r="BS169"/>
      <c r="BT169"/>
      <c r="BU169"/>
      <c r="BV169"/>
      <c r="BW169"/>
      <c r="BY169"/>
      <c r="CP169" s="49"/>
    </row>
    <row r="170" spans="2:94" ht="13" x14ac:dyDescent="0.3">
      <c r="B170" s="55"/>
      <c r="C170" s="55"/>
      <c r="D170" s="55"/>
      <c r="E170" s="55"/>
      <c r="F170" s="56"/>
      <c r="G170" s="56"/>
      <c r="L170"/>
      <c r="Q170"/>
      <c r="R170"/>
      <c r="T170"/>
      <c r="U170"/>
      <c r="W170"/>
      <c r="X170"/>
      <c r="Y170"/>
      <c r="AB170"/>
      <c r="AC170"/>
      <c r="AE170"/>
      <c r="AG170"/>
      <c r="AJ170"/>
      <c r="AL170"/>
      <c r="AR170"/>
      <c r="AS170"/>
      <c r="AX170"/>
      <c r="AY170"/>
      <c r="AZ170"/>
      <c r="BD170"/>
      <c r="BF170"/>
      <c r="BG170"/>
      <c r="BH170"/>
      <c r="BI170"/>
      <c r="BJ170"/>
      <c r="BK170"/>
      <c r="BM170"/>
      <c r="BN170"/>
      <c r="BP170"/>
      <c r="BQ170"/>
      <c r="BR170"/>
      <c r="BS170"/>
      <c r="BT170"/>
      <c r="BU170"/>
      <c r="BV170"/>
      <c r="BW170"/>
      <c r="BY170"/>
      <c r="CP170" s="49"/>
    </row>
    <row r="171" spans="2:94" ht="13" x14ac:dyDescent="0.3">
      <c r="B171" s="55"/>
      <c r="C171" s="55"/>
      <c r="D171" s="55"/>
      <c r="E171" s="55"/>
      <c r="F171" s="56"/>
      <c r="G171" s="56"/>
      <c r="L171"/>
      <c r="Q171"/>
      <c r="R171"/>
      <c r="T171"/>
      <c r="U171"/>
      <c r="W171"/>
      <c r="X171"/>
      <c r="Y171"/>
      <c r="AB171"/>
      <c r="AC171"/>
      <c r="AE171"/>
      <c r="AG171"/>
      <c r="AJ171"/>
      <c r="AL171"/>
      <c r="AR171"/>
      <c r="AS171"/>
      <c r="AX171"/>
      <c r="AY171"/>
      <c r="AZ171"/>
      <c r="BD171"/>
      <c r="BF171"/>
      <c r="BG171"/>
      <c r="BH171"/>
      <c r="BI171"/>
      <c r="BJ171"/>
      <c r="BK171"/>
      <c r="BM171"/>
      <c r="BN171"/>
      <c r="BP171"/>
      <c r="BQ171"/>
      <c r="BR171"/>
      <c r="BS171"/>
      <c r="BT171"/>
      <c r="BU171"/>
      <c r="BV171"/>
      <c r="BW171"/>
      <c r="BY171"/>
      <c r="CP171" s="49"/>
    </row>
    <row r="172" spans="2:94" ht="13" x14ac:dyDescent="0.3">
      <c r="B172" s="55"/>
      <c r="C172" s="55"/>
      <c r="D172" s="55"/>
      <c r="E172" s="55"/>
      <c r="F172" s="56"/>
      <c r="G172" s="56"/>
      <c r="L172"/>
      <c r="Q172"/>
      <c r="R172"/>
      <c r="T172"/>
      <c r="U172"/>
      <c r="W172"/>
      <c r="X172"/>
      <c r="Y172"/>
      <c r="AB172"/>
      <c r="AC172"/>
      <c r="AE172"/>
      <c r="AG172"/>
      <c r="AJ172"/>
      <c r="AL172"/>
      <c r="AR172"/>
      <c r="AS172"/>
      <c r="AX172"/>
      <c r="AY172"/>
      <c r="AZ172"/>
      <c r="BD172"/>
      <c r="BF172"/>
      <c r="BG172"/>
      <c r="BH172"/>
      <c r="BI172"/>
      <c r="BJ172"/>
      <c r="BK172"/>
      <c r="BM172"/>
      <c r="BN172"/>
      <c r="BP172"/>
      <c r="BQ172"/>
      <c r="BR172"/>
      <c r="BS172"/>
      <c r="BT172"/>
      <c r="BU172"/>
      <c r="BV172"/>
      <c r="BW172"/>
      <c r="BY172"/>
      <c r="CP172" s="49"/>
    </row>
    <row r="173" spans="2:94" ht="13" x14ac:dyDescent="0.3">
      <c r="B173" s="55"/>
      <c r="C173" s="55"/>
      <c r="D173" s="55"/>
      <c r="E173" s="55"/>
      <c r="F173" s="56"/>
      <c r="G173" s="56"/>
      <c r="L173"/>
      <c r="Q173"/>
      <c r="R173"/>
      <c r="T173"/>
      <c r="U173"/>
      <c r="W173"/>
      <c r="X173"/>
      <c r="Y173"/>
      <c r="AB173"/>
      <c r="AC173"/>
      <c r="AE173"/>
      <c r="AG173"/>
      <c r="AJ173"/>
      <c r="AL173"/>
      <c r="AR173"/>
      <c r="AS173"/>
      <c r="AX173"/>
      <c r="AY173"/>
      <c r="AZ173"/>
      <c r="BD173"/>
      <c r="BF173"/>
      <c r="BG173"/>
      <c r="BH173"/>
      <c r="BI173"/>
      <c r="BJ173"/>
      <c r="BK173"/>
      <c r="BM173"/>
      <c r="BN173"/>
      <c r="BP173"/>
      <c r="BQ173"/>
      <c r="BR173"/>
      <c r="BS173"/>
      <c r="BT173"/>
      <c r="BU173"/>
      <c r="BV173"/>
      <c r="BW173"/>
      <c r="BY173"/>
      <c r="CP173" s="49"/>
    </row>
    <row r="174" spans="2:94" ht="13" x14ac:dyDescent="0.3">
      <c r="B174" s="55"/>
      <c r="C174" s="55"/>
      <c r="D174" s="55"/>
      <c r="E174" s="55"/>
      <c r="F174" s="56"/>
      <c r="G174" s="56"/>
      <c r="L174"/>
      <c r="Q174"/>
      <c r="R174"/>
      <c r="T174"/>
      <c r="U174"/>
      <c r="W174"/>
      <c r="X174"/>
      <c r="Y174"/>
      <c r="AB174"/>
      <c r="AC174"/>
      <c r="AE174"/>
      <c r="AG174"/>
      <c r="AJ174"/>
      <c r="AL174"/>
      <c r="AR174"/>
      <c r="AS174"/>
      <c r="AX174"/>
      <c r="AY174"/>
      <c r="AZ174"/>
      <c r="BD174"/>
      <c r="BF174"/>
      <c r="BG174"/>
      <c r="BH174"/>
      <c r="BI174"/>
      <c r="BJ174"/>
      <c r="BK174"/>
      <c r="BM174"/>
      <c r="BN174"/>
      <c r="BP174"/>
      <c r="BQ174"/>
      <c r="BR174"/>
      <c r="BS174"/>
      <c r="BT174"/>
      <c r="BU174"/>
      <c r="BV174"/>
      <c r="BW174"/>
      <c r="BY174"/>
      <c r="CP174" s="49"/>
    </row>
    <row r="175" spans="2:94" ht="13" x14ac:dyDescent="0.3">
      <c r="B175" s="55"/>
      <c r="C175" s="55"/>
      <c r="D175" s="55"/>
      <c r="E175" s="55"/>
      <c r="F175" s="56"/>
      <c r="G175" s="56"/>
      <c r="L175"/>
      <c r="Q175"/>
      <c r="R175"/>
      <c r="T175"/>
      <c r="U175"/>
      <c r="W175"/>
      <c r="X175"/>
      <c r="Y175"/>
      <c r="AB175"/>
      <c r="AC175"/>
      <c r="AE175"/>
      <c r="AG175"/>
      <c r="AJ175"/>
      <c r="AL175"/>
      <c r="AR175"/>
      <c r="AS175"/>
      <c r="AX175"/>
      <c r="AY175"/>
      <c r="AZ175"/>
      <c r="BD175"/>
      <c r="BF175"/>
      <c r="BG175"/>
      <c r="BH175"/>
      <c r="BI175"/>
      <c r="BJ175"/>
      <c r="BK175"/>
      <c r="BM175"/>
      <c r="BN175"/>
      <c r="BP175"/>
      <c r="BQ175"/>
      <c r="BR175"/>
      <c r="BS175"/>
      <c r="BT175"/>
      <c r="BU175"/>
      <c r="BV175"/>
      <c r="BW175"/>
      <c r="BY175"/>
      <c r="CP175" s="49"/>
    </row>
    <row r="176" spans="2:94" ht="13" x14ac:dyDescent="0.3">
      <c r="B176" s="55"/>
      <c r="C176" s="55"/>
      <c r="D176" s="55"/>
      <c r="E176" s="55"/>
      <c r="F176" s="56"/>
      <c r="G176" s="56"/>
      <c r="L176"/>
      <c r="Q176"/>
      <c r="R176"/>
      <c r="T176"/>
      <c r="U176"/>
      <c r="W176"/>
      <c r="X176"/>
      <c r="Y176"/>
      <c r="AB176"/>
      <c r="AC176"/>
      <c r="AE176"/>
      <c r="AG176"/>
      <c r="AJ176"/>
      <c r="AL176"/>
      <c r="AR176"/>
      <c r="AS176"/>
      <c r="AX176"/>
      <c r="AY176"/>
      <c r="AZ176"/>
      <c r="BD176"/>
      <c r="BF176"/>
      <c r="BG176"/>
      <c r="BH176"/>
      <c r="BI176"/>
      <c r="BJ176"/>
      <c r="BK176"/>
      <c r="BM176"/>
      <c r="BN176"/>
      <c r="BP176"/>
      <c r="BQ176"/>
      <c r="BR176"/>
      <c r="BS176"/>
      <c r="BT176"/>
      <c r="BU176"/>
      <c r="BV176"/>
      <c r="BW176"/>
      <c r="BY176"/>
      <c r="CP176" s="49"/>
    </row>
    <row r="177" spans="2:94" ht="13" x14ac:dyDescent="0.3">
      <c r="B177" s="55"/>
      <c r="C177" s="55"/>
      <c r="D177" s="55"/>
      <c r="E177" s="55"/>
      <c r="F177" s="56"/>
      <c r="G177" s="56"/>
      <c r="L177"/>
      <c r="Q177"/>
      <c r="R177"/>
      <c r="T177"/>
      <c r="U177"/>
      <c r="W177"/>
      <c r="X177"/>
      <c r="Y177"/>
      <c r="AB177"/>
      <c r="AC177"/>
      <c r="AE177"/>
      <c r="AG177"/>
      <c r="AJ177"/>
      <c r="AL177"/>
      <c r="AR177"/>
      <c r="AS177"/>
      <c r="AX177"/>
      <c r="AY177"/>
      <c r="AZ177"/>
      <c r="BD177"/>
      <c r="BF177"/>
      <c r="BG177"/>
      <c r="BH177"/>
      <c r="BI177"/>
      <c r="BJ177"/>
      <c r="BK177"/>
      <c r="BM177"/>
      <c r="BN177"/>
      <c r="BP177"/>
      <c r="BQ177"/>
      <c r="BR177"/>
      <c r="BS177"/>
      <c r="BT177"/>
      <c r="BU177"/>
      <c r="BV177"/>
      <c r="BW177"/>
      <c r="BY177"/>
      <c r="CP177" s="49"/>
    </row>
    <row r="178" spans="2:94" ht="13" x14ac:dyDescent="0.3">
      <c r="B178" s="55"/>
      <c r="C178" s="55"/>
      <c r="D178" s="55"/>
      <c r="E178" s="55"/>
      <c r="F178" s="56"/>
      <c r="G178" s="56"/>
      <c r="L178"/>
      <c r="Q178"/>
      <c r="R178"/>
      <c r="T178"/>
      <c r="U178"/>
      <c r="W178"/>
      <c r="X178"/>
      <c r="Y178"/>
      <c r="AB178"/>
      <c r="AC178"/>
      <c r="AE178"/>
      <c r="AG178"/>
      <c r="AJ178"/>
      <c r="AL178"/>
      <c r="AR178"/>
      <c r="AS178"/>
      <c r="AX178"/>
      <c r="AY178"/>
      <c r="AZ178"/>
      <c r="BD178"/>
      <c r="BF178"/>
      <c r="BG178"/>
      <c r="BH178"/>
      <c r="BI178"/>
      <c r="BJ178"/>
      <c r="BK178"/>
      <c r="BM178"/>
      <c r="BN178"/>
      <c r="BP178"/>
      <c r="BQ178"/>
      <c r="BR178"/>
      <c r="BS178"/>
      <c r="BT178"/>
      <c r="BU178"/>
      <c r="BV178"/>
      <c r="BW178"/>
      <c r="BY178"/>
      <c r="CP178" s="49"/>
    </row>
    <row r="179" spans="2:94" ht="13" x14ac:dyDescent="0.3">
      <c r="B179" s="55"/>
      <c r="C179" s="55"/>
      <c r="D179" s="55"/>
      <c r="E179" s="55"/>
      <c r="F179" s="56"/>
      <c r="G179" s="56"/>
      <c r="L179"/>
      <c r="Q179"/>
      <c r="R179"/>
      <c r="T179"/>
      <c r="U179"/>
      <c r="W179"/>
      <c r="X179"/>
      <c r="Y179"/>
      <c r="AB179"/>
      <c r="AC179"/>
      <c r="AE179"/>
      <c r="AG179"/>
      <c r="AJ179"/>
      <c r="AL179"/>
      <c r="AR179"/>
      <c r="AS179"/>
      <c r="AX179"/>
      <c r="AY179"/>
      <c r="AZ179"/>
      <c r="BD179"/>
      <c r="BF179"/>
      <c r="BG179"/>
      <c r="BH179"/>
      <c r="BI179"/>
      <c r="BJ179"/>
      <c r="BK179"/>
      <c r="BM179"/>
      <c r="BN179"/>
      <c r="BP179"/>
      <c r="BQ179"/>
      <c r="BR179"/>
      <c r="BS179"/>
      <c r="BT179"/>
      <c r="BU179"/>
      <c r="BV179"/>
      <c r="BW179"/>
      <c r="BY179"/>
      <c r="CP179" s="49"/>
    </row>
    <row r="180" spans="2:94" ht="13" x14ac:dyDescent="0.3">
      <c r="B180" s="55"/>
      <c r="C180" s="55"/>
      <c r="D180" s="55"/>
      <c r="E180" s="55"/>
      <c r="F180" s="56"/>
      <c r="G180" s="56"/>
      <c r="L180"/>
      <c r="Q180"/>
      <c r="R180"/>
      <c r="T180"/>
      <c r="U180"/>
      <c r="W180"/>
      <c r="X180"/>
      <c r="Y180"/>
      <c r="AB180"/>
      <c r="AC180"/>
      <c r="AE180"/>
      <c r="AG180"/>
      <c r="AJ180"/>
      <c r="AL180"/>
      <c r="AR180"/>
      <c r="AS180"/>
      <c r="AX180"/>
      <c r="AY180"/>
      <c r="AZ180"/>
      <c r="BD180"/>
      <c r="BF180"/>
      <c r="BG180"/>
      <c r="BH180"/>
      <c r="BI180"/>
      <c r="BJ180"/>
      <c r="BK180"/>
      <c r="BM180"/>
      <c r="BN180"/>
      <c r="BP180"/>
      <c r="BQ180"/>
      <c r="BR180"/>
      <c r="BS180"/>
      <c r="BT180"/>
      <c r="BU180"/>
      <c r="BV180"/>
      <c r="BW180"/>
      <c r="BY180"/>
      <c r="CP180" s="49"/>
    </row>
    <row r="181" spans="2:94" ht="13" x14ac:dyDescent="0.25">
      <c r="B181" s="50"/>
      <c r="C181" s="53"/>
      <c r="D181" s="53"/>
      <c r="E181" s="50"/>
      <c r="F181" s="48"/>
      <c r="G181" s="48"/>
      <c r="CP181" s="49"/>
    </row>
    <row r="182" spans="2:94" ht="13" x14ac:dyDescent="0.25">
      <c r="B182" s="50"/>
      <c r="C182" s="53"/>
      <c r="D182" s="53"/>
      <c r="E182" s="50"/>
      <c r="F182" s="48"/>
      <c r="G182" s="48"/>
      <c r="CP182" s="49"/>
    </row>
    <row r="183" spans="2:94" ht="13" x14ac:dyDescent="0.25">
      <c r="B183" s="50"/>
      <c r="C183" s="53"/>
      <c r="D183" s="53"/>
      <c r="E183" s="50"/>
      <c r="F183" s="48"/>
      <c r="G183" s="48"/>
      <c r="CP183" s="49"/>
    </row>
    <row r="184" spans="2:94" ht="13" x14ac:dyDescent="0.25">
      <c r="B184" s="50"/>
      <c r="C184" s="53"/>
      <c r="D184" s="53"/>
      <c r="E184" s="50"/>
      <c r="F184" s="48"/>
      <c r="G184" s="48"/>
      <c r="CP184" s="49"/>
    </row>
    <row r="185" spans="2:94" ht="13" x14ac:dyDescent="0.25">
      <c r="B185" s="50"/>
      <c r="C185" s="53"/>
      <c r="D185" s="53"/>
      <c r="E185" s="50"/>
      <c r="F185" s="48"/>
      <c r="G185" s="48"/>
      <c r="CP185" s="49"/>
    </row>
    <row r="186" spans="2:94" ht="13" x14ac:dyDescent="0.25">
      <c r="B186" s="50"/>
      <c r="C186" s="53"/>
      <c r="D186" s="53"/>
      <c r="E186" s="50"/>
      <c r="F186" s="48"/>
      <c r="G186" s="48"/>
      <c r="CP186" s="49"/>
    </row>
    <row r="187" spans="2:94" ht="13" x14ac:dyDescent="0.25">
      <c r="B187" s="50"/>
      <c r="C187" s="53"/>
      <c r="D187" s="53"/>
      <c r="E187" s="50"/>
      <c r="F187" s="48"/>
      <c r="G187" s="48"/>
      <c r="CP187" s="49"/>
    </row>
    <row r="188" spans="2:94" ht="13" x14ac:dyDescent="0.25">
      <c r="B188" s="50"/>
      <c r="C188" s="53"/>
      <c r="D188" s="53"/>
      <c r="E188" s="50"/>
      <c r="F188" s="48"/>
      <c r="G188" s="48"/>
      <c r="CP188" s="49"/>
    </row>
    <row r="189" spans="2:94" ht="13" x14ac:dyDescent="0.25">
      <c r="B189" s="50"/>
      <c r="C189" s="53"/>
      <c r="D189" s="53"/>
      <c r="E189" s="50"/>
      <c r="F189" s="48"/>
      <c r="G189" s="48"/>
      <c r="CP189" s="49"/>
    </row>
    <row r="190" spans="2:94" ht="13" x14ac:dyDescent="0.25">
      <c r="B190" s="50"/>
      <c r="C190" s="53"/>
      <c r="D190" s="53"/>
      <c r="E190" s="50"/>
      <c r="F190" s="48"/>
      <c r="G190" s="48"/>
      <c r="CP190" s="49"/>
    </row>
    <row r="191" spans="2:94" ht="13" x14ac:dyDescent="0.25">
      <c r="B191" s="50"/>
      <c r="C191" s="53"/>
      <c r="D191" s="53"/>
      <c r="E191" s="50"/>
      <c r="F191" s="48"/>
      <c r="G191" s="48"/>
      <c r="CP191" s="49"/>
    </row>
    <row r="192" spans="2:94" ht="13" x14ac:dyDescent="0.25">
      <c r="B192" s="50"/>
      <c r="C192" s="53"/>
      <c r="D192" s="53"/>
      <c r="E192" s="50"/>
      <c r="F192" s="48"/>
      <c r="G192" s="48"/>
      <c r="CP192" s="49"/>
    </row>
    <row r="193" spans="2:94" ht="13" x14ac:dyDescent="0.25">
      <c r="B193" s="50"/>
      <c r="C193" s="53"/>
      <c r="D193" s="53"/>
      <c r="E193" s="50"/>
      <c r="F193" s="48"/>
      <c r="G193" s="48"/>
      <c r="CP193" s="49"/>
    </row>
    <row r="194" spans="2:94" ht="13" x14ac:dyDescent="0.25">
      <c r="B194" s="50"/>
      <c r="C194" s="53"/>
      <c r="D194" s="53"/>
      <c r="E194" s="50"/>
      <c r="F194" s="48"/>
      <c r="G194" s="48"/>
      <c r="CP194" s="49"/>
    </row>
    <row r="195" spans="2:94" ht="13" x14ac:dyDescent="0.25">
      <c r="B195" s="50"/>
      <c r="C195" s="53"/>
      <c r="D195" s="53"/>
      <c r="E195" s="50"/>
      <c r="F195" s="48"/>
      <c r="G195" s="48"/>
      <c r="CP195" s="49"/>
    </row>
    <row r="196" spans="2:94" ht="13" x14ac:dyDescent="0.25">
      <c r="B196" s="50"/>
      <c r="C196" s="53"/>
      <c r="D196" s="53"/>
      <c r="E196" s="50"/>
      <c r="F196" s="48"/>
      <c r="G196" s="48"/>
      <c r="CP196" s="49"/>
    </row>
    <row r="197" spans="2:94" ht="13" x14ac:dyDescent="0.25">
      <c r="B197" s="50"/>
      <c r="C197" s="53"/>
      <c r="D197" s="53"/>
      <c r="E197" s="50"/>
      <c r="F197" s="48"/>
      <c r="G197" s="48"/>
      <c r="CP197" s="49"/>
    </row>
    <row r="198" spans="2:94" ht="13" x14ac:dyDescent="0.25">
      <c r="B198" s="50"/>
      <c r="C198" s="53"/>
      <c r="D198" s="53"/>
      <c r="E198" s="50"/>
      <c r="F198" s="48"/>
      <c r="G198" s="48"/>
      <c r="CP198" s="49"/>
    </row>
    <row r="199" spans="2:94" ht="13" x14ac:dyDescent="0.25">
      <c r="B199" s="50"/>
      <c r="C199" s="53"/>
      <c r="D199" s="53"/>
      <c r="E199" s="50"/>
      <c r="F199" s="48"/>
      <c r="G199" s="48"/>
      <c r="CP199" s="49"/>
    </row>
    <row r="200" spans="2:94" ht="13" x14ac:dyDescent="0.25">
      <c r="B200" s="50"/>
      <c r="C200" s="53"/>
      <c r="D200" s="53"/>
      <c r="E200" s="50"/>
      <c r="F200" s="48"/>
      <c r="G200" s="48"/>
      <c r="CP200" s="49"/>
    </row>
    <row r="201" spans="2:94" ht="13" x14ac:dyDescent="0.25">
      <c r="B201" s="50"/>
      <c r="C201" s="53"/>
      <c r="D201" s="53"/>
      <c r="E201" s="50"/>
      <c r="F201" s="48"/>
      <c r="G201" s="48"/>
      <c r="CP201" s="49"/>
    </row>
    <row r="202" spans="2:94" ht="13" x14ac:dyDescent="0.25">
      <c r="B202" s="50"/>
      <c r="C202" s="53"/>
      <c r="D202" s="53"/>
      <c r="E202" s="50"/>
      <c r="F202" s="48"/>
      <c r="G202" s="48"/>
      <c r="CP202" s="49"/>
    </row>
    <row r="203" spans="2:94" ht="13" x14ac:dyDescent="0.25">
      <c r="B203" s="50"/>
      <c r="C203" s="53"/>
      <c r="D203" s="53"/>
      <c r="E203" s="50"/>
      <c r="F203" s="48"/>
      <c r="G203" s="48"/>
      <c r="CP203" s="49"/>
    </row>
    <row r="204" spans="2:94" ht="13" x14ac:dyDescent="0.25">
      <c r="B204" s="50"/>
      <c r="C204" s="53"/>
      <c r="D204" s="53"/>
      <c r="E204" s="50"/>
      <c r="F204" s="48"/>
      <c r="G204" s="48"/>
      <c r="CP204" s="49"/>
    </row>
    <row r="205" spans="2:94" ht="13" x14ac:dyDescent="0.25">
      <c r="B205" s="50"/>
      <c r="C205" s="53"/>
      <c r="D205" s="53"/>
      <c r="E205" s="50"/>
      <c r="F205" s="48"/>
      <c r="G205" s="48"/>
      <c r="CP205" s="49"/>
    </row>
    <row r="206" spans="2:94" ht="13" x14ac:dyDescent="0.25">
      <c r="B206" s="50"/>
      <c r="C206" s="53"/>
      <c r="D206" s="53"/>
      <c r="E206" s="50"/>
      <c r="F206" s="48"/>
      <c r="G206" s="48"/>
      <c r="CP206" s="49"/>
    </row>
    <row r="207" spans="2:94" ht="13" x14ac:dyDescent="0.25">
      <c r="B207" s="50"/>
      <c r="C207" s="53"/>
      <c r="D207" s="53"/>
      <c r="E207" s="50"/>
      <c r="F207" s="48"/>
      <c r="G207" s="48"/>
      <c r="CP207" s="49"/>
    </row>
    <row r="208" spans="2:94" ht="13" x14ac:dyDescent="0.25">
      <c r="B208" s="50"/>
      <c r="C208" s="53"/>
      <c r="D208" s="53"/>
      <c r="E208" s="50"/>
      <c r="F208" s="48"/>
      <c r="G208" s="48"/>
      <c r="CP208" s="49"/>
    </row>
    <row r="209" spans="2:94" ht="13" x14ac:dyDescent="0.25">
      <c r="B209" s="50"/>
      <c r="C209" s="53"/>
      <c r="D209" s="53"/>
      <c r="E209" s="50"/>
      <c r="F209" s="48"/>
      <c r="G209" s="48"/>
      <c r="CP209" s="49"/>
    </row>
    <row r="210" spans="2:94" ht="13" x14ac:dyDescent="0.25">
      <c r="B210" s="50"/>
      <c r="C210" s="53"/>
      <c r="D210" s="53"/>
      <c r="E210" s="50"/>
      <c r="F210" s="48"/>
      <c r="G210" s="48"/>
      <c r="CP210" s="49"/>
    </row>
    <row r="211" spans="2:94" ht="13" x14ac:dyDescent="0.25">
      <c r="B211" s="50"/>
      <c r="C211" s="53"/>
      <c r="D211" s="53"/>
      <c r="E211" s="50"/>
      <c r="F211" s="48"/>
      <c r="G211" s="48"/>
      <c r="CP211" s="49"/>
    </row>
    <row r="212" spans="2:94" ht="13" x14ac:dyDescent="0.25">
      <c r="B212" s="50"/>
      <c r="C212" s="53"/>
      <c r="D212" s="53"/>
      <c r="E212" s="50"/>
      <c r="F212" s="48"/>
      <c r="G212" s="48"/>
      <c r="CP212" s="49"/>
    </row>
    <row r="213" spans="2:94" ht="13" x14ac:dyDescent="0.25">
      <c r="B213" s="50"/>
      <c r="C213" s="53"/>
      <c r="D213" s="53"/>
      <c r="E213" s="50"/>
      <c r="F213" s="48"/>
      <c r="G213" s="48"/>
      <c r="CP213" s="49"/>
    </row>
    <row r="214" spans="2:94" ht="13" x14ac:dyDescent="0.25">
      <c r="B214" s="50"/>
      <c r="C214" s="53"/>
      <c r="D214" s="53"/>
      <c r="E214" s="50"/>
      <c r="F214" s="48"/>
      <c r="G214" s="48"/>
      <c r="CP214" s="49"/>
    </row>
    <row r="215" spans="2:94" ht="13" x14ac:dyDescent="0.25">
      <c r="B215" s="50"/>
      <c r="C215" s="53"/>
      <c r="D215" s="53"/>
      <c r="E215" s="50"/>
      <c r="F215" s="48"/>
      <c r="G215" s="48"/>
      <c r="CP215" s="49"/>
    </row>
    <row r="216" spans="2:94" ht="13" x14ac:dyDescent="0.25">
      <c r="B216" s="50"/>
      <c r="C216" s="53"/>
      <c r="D216" s="53"/>
      <c r="E216" s="50"/>
      <c r="F216" s="48"/>
      <c r="G216" s="48"/>
      <c r="CP216" s="49"/>
    </row>
    <row r="217" spans="2:94" ht="13" x14ac:dyDescent="0.25">
      <c r="B217" s="50"/>
      <c r="C217" s="53"/>
      <c r="D217" s="53"/>
      <c r="E217" s="50"/>
      <c r="F217" s="48"/>
      <c r="G217" s="48"/>
      <c r="CP217" s="49"/>
    </row>
    <row r="218" spans="2:94" ht="13" x14ac:dyDescent="0.25">
      <c r="B218" s="50"/>
      <c r="C218" s="53"/>
      <c r="D218" s="53"/>
      <c r="E218" s="50"/>
      <c r="F218" s="48"/>
      <c r="G218" s="48"/>
      <c r="CP218" s="49"/>
    </row>
    <row r="219" spans="2:94" ht="13" x14ac:dyDescent="0.25">
      <c r="B219" s="50"/>
      <c r="C219" s="53"/>
      <c r="D219" s="53"/>
      <c r="E219" s="50"/>
      <c r="F219" s="48"/>
      <c r="G219" s="48"/>
      <c r="CP219" s="49"/>
    </row>
    <row r="220" spans="2:94" ht="13" x14ac:dyDescent="0.25">
      <c r="B220" s="50"/>
      <c r="C220" s="53"/>
      <c r="D220" s="53"/>
      <c r="E220" s="50"/>
      <c r="F220" s="48"/>
      <c r="G220" s="48"/>
      <c r="CP220" s="49"/>
    </row>
    <row r="221" spans="2:94" ht="13" x14ac:dyDescent="0.25">
      <c r="B221" s="50"/>
      <c r="C221" s="53"/>
      <c r="D221" s="53"/>
      <c r="E221" s="50"/>
      <c r="F221" s="48"/>
      <c r="G221" s="48"/>
      <c r="CP221" s="49"/>
    </row>
    <row r="222" spans="2:94" ht="13" x14ac:dyDescent="0.25">
      <c r="B222" s="50"/>
      <c r="C222" s="53"/>
      <c r="D222" s="53"/>
      <c r="E222" s="50"/>
      <c r="F222" s="48"/>
      <c r="G222" s="48"/>
      <c r="CP222" s="49"/>
    </row>
    <row r="223" spans="2:94" ht="13" x14ac:dyDescent="0.25">
      <c r="B223" s="50"/>
      <c r="C223" s="53"/>
      <c r="D223" s="53"/>
      <c r="E223" s="50"/>
      <c r="F223" s="48"/>
      <c r="G223" s="48"/>
      <c r="CP223" s="49"/>
    </row>
    <row r="224" spans="2:94" ht="13" x14ac:dyDescent="0.25">
      <c r="B224" s="50"/>
      <c r="C224" s="53"/>
      <c r="D224" s="53"/>
      <c r="E224" s="50"/>
      <c r="F224" s="48"/>
      <c r="G224" s="48"/>
      <c r="CP224" s="49"/>
    </row>
    <row r="225" spans="2:94" ht="13" x14ac:dyDescent="0.25">
      <c r="B225" s="50"/>
      <c r="C225" s="53"/>
      <c r="D225" s="53"/>
      <c r="E225" s="50"/>
      <c r="F225" s="48"/>
      <c r="G225" s="48"/>
      <c r="CP225" s="49"/>
    </row>
    <row r="226" spans="2:94" ht="13" x14ac:dyDescent="0.25">
      <c r="B226" s="50"/>
      <c r="C226" s="53"/>
      <c r="D226" s="53"/>
      <c r="E226" s="50"/>
      <c r="F226" s="48"/>
      <c r="G226" s="48"/>
      <c r="CP226" s="49"/>
    </row>
    <row r="227" spans="2:94" ht="13" x14ac:dyDescent="0.25">
      <c r="B227" s="50"/>
      <c r="C227" s="53"/>
      <c r="D227" s="53"/>
      <c r="E227" s="50"/>
      <c r="F227" s="48"/>
      <c r="G227" s="48"/>
      <c r="CP227" s="49"/>
    </row>
    <row r="228" spans="2:94" ht="13" x14ac:dyDescent="0.25">
      <c r="B228" s="50"/>
      <c r="C228" s="53"/>
      <c r="D228" s="53"/>
      <c r="E228" s="50"/>
      <c r="F228" s="48"/>
      <c r="G228" s="48"/>
      <c r="CP228" s="49"/>
    </row>
    <row r="229" spans="2:94" ht="13" x14ac:dyDescent="0.25">
      <c r="B229" s="50"/>
      <c r="C229" s="53"/>
      <c r="D229" s="53"/>
      <c r="E229" s="50"/>
      <c r="F229" s="48"/>
      <c r="G229" s="48"/>
      <c r="CP229" s="49"/>
    </row>
    <row r="230" spans="2:94" ht="13" x14ac:dyDescent="0.25">
      <c r="B230" s="50"/>
      <c r="C230" s="53"/>
      <c r="D230" s="53"/>
      <c r="E230" s="50"/>
      <c r="F230" s="48"/>
      <c r="G230" s="48"/>
      <c r="CP230" s="49"/>
    </row>
    <row r="231" spans="2:94" ht="13" x14ac:dyDescent="0.25">
      <c r="B231" s="50"/>
      <c r="C231" s="53"/>
      <c r="D231" s="53"/>
      <c r="E231" s="50"/>
      <c r="F231" s="48"/>
      <c r="G231" s="48"/>
      <c r="CP231" s="49"/>
    </row>
    <row r="232" spans="2:94" ht="13" x14ac:dyDescent="0.25">
      <c r="B232" s="50"/>
      <c r="C232" s="53"/>
      <c r="D232" s="53"/>
      <c r="E232" s="50"/>
      <c r="F232" s="48"/>
      <c r="G232" s="48"/>
      <c r="CP232" s="49"/>
    </row>
    <row r="233" spans="2:94" ht="13" x14ac:dyDescent="0.25">
      <c r="B233" s="50"/>
      <c r="C233" s="53"/>
      <c r="D233" s="53"/>
      <c r="E233" s="50"/>
      <c r="F233" s="48"/>
      <c r="G233" s="48"/>
      <c r="CP233" s="49"/>
    </row>
    <row r="234" spans="2:94" ht="13" x14ac:dyDescent="0.25">
      <c r="B234" s="50"/>
      <c r="C234" s="53"/>
      <c r="D234" s="53"/>
      <c r="E234" s="50"/>
      <c r="F234" s="48"/>
      <c r="G234" s="48"/>
      <c r="CP234" s="49"/>
    </row>
    <row r="235" spans="2:94" ht="13" x14ac:dyDescent="0.25">
      <c r="B235" s="50"/>
      <c r="C235" s="53"/>
      <c r="D235" s="53"/>
      <c r="E235" s="50"/>
      <c r="F235" s="48"/>
      <c r="G235" s="48"/>
      <c r="CP235" s="49"/>
    </row>
    <row r="236" spans="2:94" ht="13" x14ac:dyDescent="0.25">
      <c r="B236" s="50"/>
      <c r="C236" s="53"/>
      <c r="D236" s="53"/>
      <c r="E236" s="50"/>
      <c r="F236" s="48"/>
      <c r="G236" s="48"/>
      <c r="CP236" s="49"/>
    </row>
    <row r="237" spans="2:94" ht="13" x14ac:dyDescent="0.25">
      <c r="B237" s="50"/>
      <c r="C237" s="53"/>
      <c r="D237" s="53"/>
      <c r="E237" s="50"/>
      <c r="F237" s="48"/>
      <c r="G237" s="48"/>
      <c r="CP237" s="49"/>
    </row>
    <row r="238" spans="2:94" ht="13" x14ac:dyDescent="0.25">
      <c r="B238" s="50"/>
      <c r="C238" s="53"/>
      <c r="D238" s="53"/>
      <c r="E238" s="50"/>
      <c r="F238" s="48"/>
      <c r="G238" s="48"/>
      <c r="CP238" s="49"/>
    </row>
    <row r="239" spans="2:94" ht="13" x14ac:dyDescent="0.25">
      <c r="B239" s="50"/>
      <c r="C239" s="53"/>
      <c r="D239" s="53"/>
      <c r="E239" s="50"/>
      <c r="F239" s="48"/>
      <c r="G239" s="48"/>
      <c r="CP239" s="49"/>
    </row>
    <row r="240" spans="2:94" ht="13" x14ac:dyDescent="0.25">
      <c r="B240" s="50"/>
      <c r="C240" s="53"/>
      <c r="D240" s="53"/>
      <c r="E240" s="50"/>
      <c r="F240" s="48"/>
      <c r="G240" s="48"/>
      <c r="CP240" s="49"/>
    </row>
    <row r="241" spans="2:94" ht="13" x14ac:dyDescent="0.25">
      <c r="B241" s="50"/>
      <c r="C241" s="53"/>
      <c r="D241" s="53"/>
      <c r="E241" s="50"/>
      <c r="F241" s="48"/>
      <c r="G241" s="48"/>
      <c r="CP241" s="49"/>
    </row>
    <row r="242" spans="2:94" ht="13" x14ac:dyDescent="0.25">
      <c r="B242" s="50"/>
      <c r="C242" s="53"/>
      <c r="D242" s="53"/>
      <c r="E242" s="50"/>
      <c r="F242" s="48"/>
      <c r="G242" s="48"/>
      <c r="CP242" s="49"/>
    </row>
    <row r="243" spans="2:94" ht="13" x14ac:dyDescent="0.25">
      <c r="B243" s="50"/>
      <c r="C243" s="53"/>
      <c r="D243" s="53"/>
      <c r="E243" s="50"/>
      <c r="F243" s="48"/>
      <c r="G243" s="48"/>
      <c r="CP243" s="49"/>
    </row>
    <row r="244" spans="2:94" ht="13" x14ac:dyDescent="0.25">
      <c r="B244" s="50"/>
      <c r="C244" s="53"/>
      <c r="D244" s="53"/>
      <c r="E244" s="50"/>
      <c r="F244" s="48"/>
      <c r="G244" s="48"/>
      <c r="CP244" s="49"/>
    </row>
    <row r="245" spans="2:94" ht="13" x14ac:dyDescent="0.25">
      <c r="B245" s="50"/>
      <c r="C245" s="53"/>
      <c r="D245" s="53"/>
      <c r="E245" s="50"/>
      <c r="F245" s="48"/>
      <c r="G245" s="48"/>
      <c r="CP245" s="49"/>
    </row>
    <row r="246" spans="2:94" ht="13" x14ac:dyDescent="0.25">
      <c r="B246" s="50"/>
      <c r="C246" s="53"/>
      <c r="D246" s="53"/>
      <c r="E246" s="50"/>
      <c r="F246" s="48"/>
      <c r="G246" s="48"/>
      <c r="CP246" s="49"/>
    </row>
    <row r="247" spans="2:94" ht="13" x14ac:dyDescent="0.25">
      <c r="B247" s="50"/>
      <c r="C247" s="53"/>
      <c r="D247" s="53"/>
      <c r="E247" s="50"/>
      <c r="F247" s="48"/>
      <c r="G247" s="48"/>
      <c r="CP247" s="49"/>
    </row>
    <row r="248" spans="2:94" ht="13" x14ac:dyDescent="0.25">
      <c r="B248" s="50"/>
      <c r="C248" s="53"/>
      <c r="D248" s="53"/>
      <c r="E248" s="50"/>
      <c r="F248" s="48"/>
      <c r="G248" s="48"/>
      <c r="CP248" s="49"/>
    </row>
    <row r="249" spans="2:94" ht="13" x14ac:dyDescent="0.25">
      <c r="B249" s="50"/>
      <c r="C249" s="53"/>
      <c r="D249" s="53"/>
      <c r="E249" s="50"/>
      <c r="F249" s="48"/>
      <c r="G249" s="48"/>
      <c r="CP249" s="49"/>
    </row>
    <row r="250" spans="2:94" ht="13" x14ac:dyDescent="0.25">
      <c r="B250" s="50"/>
      <c r="C250" s="53"/>
      <c r="D250" s="53"/>
      <c r="E250" s="50"/>
      <c r="F250" s="48"/>
      <c r="G250" s="48"/>
      <c r="CP250" s="49"/>
    </row>
    <row r="251" spans="2:94" ht="13" x14ac:dyDescent="0.25">
      <c r="B251" s="50"/>
      <c r="C251" s="53"/>
      <c r="D251" s="53"/>
      <c r="E251" s="50"/>
      <c r="F251" s="48"/>
      <c r="G251" s="48"/>
      <c r="CP251" s="49"/>
    </row>
    <row r="252" spans="2:94" ht="13" x14ac:dyDescent="0.25">
      <c r="B252" s="50"/>
      <c r="C252" s="53"/>
      <c r="D252" s="53"/>
      <c r="E252" s="50"/>
      <c r="F252" s="48"/>
      <c r="G252" s="48"/>
      <c r="CP252" s="49"/>
    </row>
    <row r="253" spans="2:94" ht="13" x14ac:dyDescent="0.25">
      <c r="B253" s="50"/>
      <c r="C253" s="53"/>
      <c r="D253" s="53"/>
      <c r="E253" s="50"/>
      <c r="F253" s="48"/>
      <c r="G253" s="48"/>
      <c r="CP253" s="49"/>
    </row>
    <row r="254" spans="2:94" ht="13" x14ac:dyDescent="0.25">
      <c r="B254" s="50"/>
      <c r="C254" s="53"/>
      <c r="D254" s="53"/>
      <c r="E254" s="50"/>
      <c r="F254" s="48"/>
      <c r="G254" s="48"/>
      <c r="CP254" s="49"/>
    </row>
    <row r="255" spans="2:94" ht="13" x14ac:dyDescent="0.25">
      <c r="B255" s="50"/>
      <c r="C255" s="53"/>
      <c r="D255" s="53"/>
      <c r="E255" s="50"/>
      <c r="F255" s="48"/>
      <c r="G255" s="48"/>
      <c r="CP255" s="49"/>
    </row>
    <row r="256" spans="2:94" ht="13" x14ac:dyDescent="0.25">
      <c r="B256" s="50"/>
      <c r="C256" s="53"/>
      <c r="D256" s="53"/>
      <c r="E256" s="50"/>
      <c r="F256" s="48"/>
      <c r="G256" s="48"/>
      <c r="CP256" s="49"/>
    </row>
    <row r="257" spans="2:94" ht="13" x14ac:dyDescent="0.25">
      <c r="B257" s="50"/>
      <c r="C257" s="53"/>
      <c r="D257" s="53"/>
      <c r="E257" s="50"/>
      <c r="F257" s="48"/>
      <c r="G257" s="48"/>
      <c r="CP257" s="49"/>
    </row>
    <row r="258" spans="2:94" ht="13" x14ac:dyDescent="0.25">
      <c r="B258" s="50"/>
      <c r="C258" s="53"/>
      <c r="D258" s="53"/>
      <c r="E258" s="50"/>
      <c r="F258" s="48"/>
      <c r="G258" s="48"/>
      <c r="CP258" s="49"/>
    </row>
    <row r="259" spans="2:94" ht="13" x14ac:dyDescent="0.25">
      <c r="B259" s="50"/>
      <c r="C259" s="53"/>
      <c r="D259" s="53"/>
      <c r="E259" s="50"/>
      <c r="F259" s="48"/>
      <c r="G259" s="48"/>
      <c r="CP259" s="49"/>
    </row>
    <row r="260" spans="2:94" ht="13" x14ac:dyDescent="0.25">
      <c r="B260" s="50"/>
      <c r="C260" s="53"/>
      <c r="D260" s="53"/>
      <c r="E260" s="50"/>
      <c r="F260" s="48"/>
      <c r="G260" s="48"/>
      <c r="CP260" s="49"/>
    </row>
    <row r="261" spans="2:94" ht="13" x14ac:dyDescent="0.25">
      <c r="B261" s="50"/>
      <c r="C261" s="53"/>
      <c r="D261" s="53"/>
      <c r="E261" s="50"/>
      <c r="F261" s="48"/>
      <c r="G261" s="48"/>
      <c r="CP261" s="49"/>
    </row>
    <row r="262" spans="2:94" ht="13" x14ac:dyDescent="0.25">
      <c r="B262" s="50"/>
      <c r="C262" s="53"/>
      <c r="D262" s="53"/>
      <c r="E262" s="50"/>
      <c r="F262" s="48"/>
      <c r="G262" s="48"/>
      <c r="CP262" s="49"/>
    </row>
    <row r="263" spans="2:94" ht="13" x14ac:dyDescent="0.25">
      <c r="B263" s="50"/>
      <c r="C263" s="53"/>
      <c r="D263" s="53"/>
      <c r="E263" s="50"/>
      <c r="F263" s="48"/>
      <c r="G263" s="48"/>
      <c r="CP263" s="49"/>
    </row>
    <row r="264" spans="2:94" ht="13" x14ac:dyDescent="0.25">
      <c r="B264" s="50"/>
      <c r="C264" s="53"/>
      <c r="D264" s="53"/>
      <c r="E264" s="50"/>
      <c r="F264" s="48"/>
      <c r="G264" s="48"/>
      <c r="CP264" s="49"/>
    </row>
    <row r="265" spans="2:94" ht="13" x14ac:dyDescent="0.25">
      <c r="B265" s="50"/>
      <c r="C265" s="53"/>
      <c r="D265" s="53"/>
      <c r="E265" s="50"/>
      <c r="F265" s="48"/>
      <c r="G265" s="48"/>
      <c r="CP265" s="49"/>
    </row>
    <row r="266" spans="2:94" ht="13" x14ac:dyDescent="0.25">
      <c r="B266" s="50"/>
      <c r="C266" s="53"/>
      <c r="D266" s="53"/>
      <c r="E266" s="50"/>
      <c r="F266" s="48"/>
      <c r="G266" s="48"/>
      <c r="CP266" s="49"/>
    </row>
    <row r="267" spans="2:94" ht="13" x14ac:dyDescent="0.25">
      <c r="B267" s="50"/>
      <c r="C267" s="53"/>
      <c r="D267" s="53"/>
      <c r="E267" s="50"/>
      <c r="F267" s="48"/>
      <c r="G267" s="48"/>
      <c r="CP267" s="49"/>
    </row>
    <row r="268" spans="2:94" ht="13" x14ac:dyDescent="0.25">
      <c r="B268" s="50"/>
      <c r="C268" s="53"/>
      <c r="D268" s="53"/>
      <c r="E268" s="50"/>
      <c r="F268" s="48"/>
      <c r="G268" s="48"/>
      <c r="CP268" s="49"/>
    </row>
    <row r="269" spans="2:94" ht="13" x14ac:dyDescent="0.25">
      <c r="B269" s="50"/>
      <c r="C269" s="53"/>
      <c r="D269" s="53"/>
      <c r="E269" s="50"/>
      <c r="F269" s="48"/>
      <c r="G269" s="48"/>
      <c r="CP269" s="49"/>
    </row>
    <row r="270" spans="2:94" ht="13" x14ac:dyDescent="0.25">
      <c r="B270" s="50"/>
      <c r="C270" s="53"/>
      <c r="D270" s="53"/>
      <c r="E270" s="50"/>
      <c r="F270" s="48"/>
      <c r="G270" s="48"/>
      <c r="CP270" s="49"/>
    </row>
    <row r="271" spans="2:94" ht="13" x14ac:dyDescent="0.25">
      <c r="B271" s="50"/>
      <c r="C271" s="53"/>
      <c r="D271" s="53"/>
      <c r="E271" s="50"/>
      <c r="F271" s="48"/>
      <c r="G271" s="48"/>
      <c r="CP271" s="49"/>
    </row>
    <row r="272" spans="2:94" ht="13" x14ac:dyDescent="0.25">
      <c r="B272" s="50"/>
      <c r="C272" s="53"/>
      <c r="D272" s="53"/>
      <c r="E272" s="50"/>
      <c r="F272" s="48"/>
      <c r="G272" s="48"/>
      <c r="CP272" s="49"/>
    </row>
    <row r="273" spans="2:94" ht="13" x14ac:dyDescent="0.25">
      <c r="B273" s="50"/>
      <c r="C273" s="53"/>
      <c r="D273" s="53"/>
      <c r="E273" s="50"/>
      <c r="F273" s="48"/>
      <c r="G273" s="48"/>
      <c r="CP273" s="49"/>
    </row>
    <row r="274" spans="2:94" ht="13" x14ac:dyDescent="0.25">
      <c r="B274" s="50"/>
      <c r="C274" s="53"/>
      <c r="D274" s="53"/>
      <c r="E274" s="50"/>
      <c r="F274" s="48"/>
      <c r="G274" s="48"/>
      <c r="CP274" s="49"/>
    </row>
    <row r="275" spans="2:94" ht="13" x14ac:dyDescent="0.25">
      <c r="B275" s="50"/>
      <c r="C275" s="53"/>
      <c r="D275" s="53"/>
      <c r="E275" s="50"/>
      <c r="F275" s="48"/>
      <c r="G275" s="48"/>
      <c r="CP275" s="49"/>
    </row>
    <row r="276" spans="2:94" ht="13" x14ac:dyDescent="0.25">
      <c r="B276" s="50"/>
      <c r="C276" s="53"/>
      <c r="D276" s="53"/>
      <c r="E276" s="50"/>
      <c r="F276" s="48"/>
      <c r="G276" s="48"/>
      <c r="CP276" s="49"/>
    </row>
    <row r="277" spans="2:94" ht="13" x14ac:dyDescent="0.25">
      <c r="B277" s="50"/>
      <c r="C277" s="53"/>
      <c r="D277" s="53"/>
      <c r="E277" s="50"/>
      <c r="F277" s="48"/>
      <c r="G277" s="48"/>
      <c r="CP277" s="49"/>
    </row>
    <row r="278" spans="2:94" ht="13" x14ac:dyDescent="0.25">
      <c r="B278" s="50"/>
      <c r="C278" s="53"/>
      <c r="D278" s="53"/>
      <c r="E278" s="50"/>
      <c r="F278" s="48"/>
      <c r="G278" s="48"/>
      <c r="CP278" s="49"/>
    </row>
    <row r="279" spans="2:94" ht="13" x14ac:dyDescent="0.25">
      <c r="B279" s="50"/>
      <c r="C279" s="53"/>
      <c r="D279" s="53"/>
      <c r="E279" s="50"/>
      <c r="F279" s="48"/>
      <c r="G279" s="48"/>
      <c r="CP279" s="49"/>
    </row>
    <row r="280" spans="2:94" ht="13" x14ac:dyDescent="0.25">
      <c r="B280" s="50"/>
      <c r="C280" s="53"/>
      <c r="D280" s="53"/>
      <c r="E280" s="50"/>
      <c r="F280" s="48"/>
      <c r="G280" s="48"/>
      <c r="CP280" s="49"/>
    </row>
    <row r="281" spans="2:94" ht="13" x14ac:dyDescent="0.25">
      <c r="B281" s="50"/>
      <c r="C281" s="53"/>
      <c r="D281" s="53"/>
      <c r="E281" s="50"/>
      <c r="F281" s="48"/>
      <c r="G281" s="48"/>
      <c r="CP281" s="49"/>
    </row>
    <row r="282" spans="2:94" ht="13" x14ac:dyDescent="0.25">
      <c r="B282" s="50"/>
      <c r="C282" s="53"/>
      <c r="D282" s="53"/>
      <c r="E282" s="50"/>
      <c r="F282" s="48"/>
      <c r="G282" s="48"/>
      <c r="CP282" s="49"/>
    </row>
    <row r="283" spans="2:94" ht="13" x14ac:dyDescent="0.25">
      <c r="B283" s="50"/>
      <c r="C283" s="53"/>
      <c r="D283" s="53"/>
      <c r="E283" s="50"/>
      <c r="F283" s="48"/>
      <c r="G283" s="48"/>
      <c r="CP283" s="49"/>
    </row>
    <row r="284" spans="2:94" ht="13" x14ac:dyDescent="0.25">
      <c r="B284" s="50"/>
      <c r="C284" s="53"/>
      <c r="D284" s="53"/>
      <c r="E284" s="50"/>
      <c r="F284" s="48"/>
      <c r="G284" s="48"/>
      <c r="CP284" s="49"/>
    </row>
    <row r="285" spans="2:94" ht="13" x14ac:dyDescent="0.25">
      <c r="B285" s="50"/>
      <c r="C285" s="53"/>
      <c r="D285" s="53"/>
      <c r="E285" s="50"/>
      <c r="F285" s="48"/>
      <c r="G285" s="48"/>
      <c r="CP285" s="49"/>
    </row>
    <row r="286" spans="2:94" ht="13" x14ac:dyDescent="0.25">
      <c r="B286" s="50"/>
      <c r="C286" s="53"/>
      <c r="D286" s="53"/>
      <c r="E286" s="50"/>
      <c r="F286" s="48"/>
      <c r="G286" s="48"/>
      <c r="CP286" s="49"/>
    </row>
    <row r="287" spans="2:94" ht="13" x14ac:dyDescent="0.25">
      <c r="B287" s="50"/>
      <c r="C287" s="53"/>
      <c r="D287" s="53"/>
      <c r="E287" s="50"/>
      <c r="F287" s="48"/>
      <c r="G287" s="48"/>
      <c r="CP287" s="49"/>
    </row>
    <row r="288" spans="2:94" ht="13" x14ac:dyDescent="0.25">
      <c r="B288" s="50"/>
      <c r="C288" s="53"/>
      <c r="D288" s="53"/>
      <c r="E288" s="50"/>
      <c r="F288" s="48"/>
      <c r="G288" s="48"/>
      <c r="CP288" s="49"/>
    </row>
    <row r="289" spans="2:94" ht="13" x14ac:dyDescent="0.25">
      <c r="B289" s="50"/>
      <c r="C289" s="53"/>
      <c r="D289" s="53"/>
      <c r="E289" s="50"/>
      <c r="F289" s="48"/>
      <c r="G289" s="48"/>
      <c r="CP289" s="49"/>
    </row>
    <row r="290" spans="2:94" ht="13" x14ac:dyDescent="0.25">
      <c r="B290" s="50"/>
      <c r="C290" s="53"/>
      <c r="D290" s="53"/>
      <c r="E290" s="50"/>
      <c r="F290" s="48"/>
      <c r="G290" s="48"/>
      <c r="CP290" s="49"/>
    </row>
    <row r="291" spans="2:94" ht="13" x14ac:dyDescent="0.25">
      <c r="B291" s="50"/>
      <c r="C291" s="53"/>
      <c r="D291" s="53"/>
      <c r="E291" s="50"/>
      <c r="F291" s="48"/>
      <c r="G291" s="48"/>
      <c r="CP291" s="49"/>
    </row>
    <row r="292" spans="2:94" ht="13" x14ac:dyDescent="0.25">
      <c r="B292" s="50"/>
      <c r="C292" s="53"/>
      <c r="D292" s="53"/>
      <c r="E292" s="50"/>
      <c r="F292" s="48"/>
      <c r="G292" s="48"/>
      <c r="CP292" s="49"/>
    </row>
    <row r="293" spans="2:94" ht="13" x14ac:dyDescent="0.25">
      <c r="B293" s="50"/>
      <c r="C293" s="53"/>
      <c r="D293" s="53"/>
      <c r="E293" s="50"/>
      <c r="F293" s="48"/>
      <c r="G293" s="48"/>
      <c r="CP293" s="49"/>
    </row>
    <row r="294" spans="2:94" ht="13" x14ac:dyDescent="0.25">
      <c r="B294" s="50"/>
      <c r="C294" s="53"/>
      <c r="D294" s="53"/>
      <c r="E294" s="50"/>
      <c r="F294" s="48"/>
      <c r="G294" s="48"/>
      <c r="CP294" s="49"/>
    </row>
    <row r="295" spans="2:94" ht="13" x14ac:dyDescent="0.25">
      <c r="B295" s="50"/>
      <c r="C295" s="53"/>
      <c r="D295" s="53"/>
      <c r="E295" s="50"/>
      <c r="F295" s="48"/>
      <c r="G295" s="48"/>
      <c r="CP295" s="49"/>
    </row>
    <row r="296" spans="2:94" ht="13" x14ac:dyDescent="0.25">
      <c r="B296" s="50"/>
      <c r="C296" s="53"/>
      <c r="D296" s="53"/>
      <c r="E296" s="50"/>
      <c r="F296" s="48"/>
      <c r="G296" s="48"/>
      <c r="CP296" s="49"/>
    </row>
    <row r="297" spans="2:94" ht="13" x14ac:dyDescent="0.25">
      <c r="B297" s="50"/>
      <c r="C297" s="53"/>
      <c r="D297" s="53"/>
      <c r="E297" s="50"/>
      <c r="F297" s="48"/>
      <c r="G297" s="48"/>
      <c r="CP297" s="49"/>
    </row>
    <row r="298" spans="2:94" ht="13" x14ac:dyDescent="0.25">
      <c r="B298" s="50"/>
      <c r="C298" s="53"/>
      <c r="D298" s="53"/>
      <c r="E298" s="50"/>
      <c r="F298" s="48"/>
      <c r="G298" s="48"/>
      <c r="CP298" s="49"/>
    </row>
    <row r="299" spans="2:94" ht="13" x14ac:dyDescent="0.25">
      <c r="B299" s="50"/>
      <c r="C299" s="53"/>
      <c r="D299" s="53"/>
      <c r="E299" s="50"/>
      <c r="F299" s="48"/>
      <c r="G299" s="48"/>
      <c r="CP299" s="49"/>
    </row>
    <row r="300" spans="2:94" ht="13" x14ac:dyDescent="0.25">
      <c r="B300" s="50"/>
      <c r="C300" s="53"/>
      <c r="D300" s="53"/>
      <c r="E300" s="50"/>
      <c r="F300" s="48"/>
      <c r="G300" s="48"/>
      <c r="CP300" s="49"/>
    </row>
    <row r="301" spans="2:94" ht="13" x14ac:dyDescent="0.25">
      <c r="B301" s="50"/>
      <c r="C301" s="53"/>
      <c r="D301" s="53"/>
      <c r="E301" s="50"/>
      <c r="F301" s="48"/>
      <c r="G301" s="48"/>
      <c r="CP301" s="49"/>
    </row>
    <row r="302" spans="2:94" ht="13" x14ac:dyDescent="0.25">
      <c r="B302" s="50"/>
      <c r="C302" s="53"/>
      <c r="D302" s="53"/>
      <c r="E302" s="50"/>
      <c r="F302" s="48"/>
      <c r="G302" s="48"/>
      <c r="CP302" s="49"/>
    </row>
    <row r="303" spans="2:94" ht="13" x14ac:dyDescent="0.25">
      <c r="B303" s="50"/>
      <c r="C303" s="53"/>
      <c r="D303" s="53"/>
      <c r="E303" s="50"/>
      <c r="F303" s="48"/>
      <c r="G303" s="48"/>
      <c r="CP303" s="49"/>
    </row>
    <row r="304" spans="2:94" ht="13" x14ac:dyDescent="0.25">
      <c r="B304" s="50"/>
      <c r="C304" s="53"/>
      <c r="D304" s="53"/>
      <c r="E304" s="50"/>
      <c r="F304" s="48"/>
      <c r="G304" s="48"/>
      <c r="CP304" s="49"/>
    </row>
    <row r="305" spans="2:94" ht="13" x14ac:dyDescent="0.25">
      <c r="B305" s="50"/>
      <c r="C305" s="53"/>
      <c r="D305" s="53"/>
      <c r="E305" s="50"/>
      <c r="F305" s="48"/>
      <c r="G305" s="48"/>
      <c r="CP305" s="49"/>
    </row>
    <row r="306" spans="2:94" ht="13" x14ac:dyDescent="0.25">
      <c r="B306" s="50"/>
      <c r="C306" s="53"/>
      <c r="D306" s="53"/>
      <c r="E306" s="50"/>
      <c r="F306" s="48"/>
      <c r="G306" s="48"/>
      <c r="CP306" s="49"/>
    </row>
    <row r="307" spans="2:94" ht="13" x14ac:dyDescent="0.25">
      <c r="B307" s="50"/>
      <c r="C307" s="53"/>
      <c r="D307" s="53"/>
      <c r="E307" s="50"/>
      <c r="F307" s="48"/>
      <c r="G307" s="48"/>
      <c r="CP307" s="49"/>
    </row>
    <row r="308" spans="2:94" ht="13" x14ac:dyDescent="0.25">
      <c r="B308" s="50"/>
      <c r="C308" s="53"/>
      <c r="D308" s="53"/>
      <c r="E308" s="50"/>
      <c r="F308" s="48"/>
      <c r="G308" s="48"/>
      <c r="CP308" s="49"/>
    </row>
    <row r="309" spans="2:94" ht="13" x14ac:dyDescent="0.25">
      <c r="B309" s="50"/>
      <c r="C309" s="53"/>
      <c r="D309" s="53"/>
      <c r="E309" s="50"/>
      <c r="F309" s="48"/>
      <c r="G309" s="48"/>
      <c r="CP309" s="49"/>
    </row>
    <row r="310" spans="2:94" ht="13" x14ac:dyDescent="0.25">
      <c r="B310" s="50"/>
      <c r="C310" s="53"/>
      <c r="D310" s="53"/>
      <c r="E310" s="50"/>
      <c r="F310" s="48"/>
      <c r="G310" s="48"/>
      <c r="CP310" s="49"/>
    </row>
    <row r="311" spans="2:94" ht="13" x14ac:dyDescent="0.25">
      <c r="B311" s="50"/>
      <c r="C311" s="53"/>
      <c r="D311" s="53"/>
      <c r="E311" s="50"/>
      <c r="F311" s="48"/>
      <c r="G311" s="48"/>
      <c r="CP311" s="49"/>
    </row>
    <row r="312" spans="2:94" ht="13" x14ac:dyDescent="0.25">
      <c r="B312" s="50"/>
      <c r="C312" s="53"/>
      <c r="D312" s="53"/>
      <c r="E312" s="50"/>
      <c r="F312" s="48"/>
      <c r="G312" s="48"/>
      <c r="CP312" s="49"/>
    </row>
    <row r="313" spans="2:94" ht="13" x14ac:dyDescent="0.25">
      <c r="B313" s="50"/>
      <c r="C313" s="53"/>
      <c r="D313" s="53"/>
      <c r="E313" s="50"/>
      <c r="F313" s="48"/>
      <c r="G313" s="48"/>
      <c r="CP313" s="49"/>
    </row>
    <row r="314" spans="2:94" ht="13" x14ac:dyDescent="0.25">
      <c r="B314" s="50"/>
      <c r="C314" s="53"/>
      <c r="D314" s="53"/>
      <c r="E314" s="50"/>
      <c r="F314" s="48"/>
      <c r="G314" s="48"/>
      <c r="CP314" s="49"/>
    </row>
    <row r="315" spans="2:94" ht="13" x14ac:dyDescent="0.25">
      <c r="B315" s="50"/>
      <c r="C315" s="53"/>
      <c r="D315" s="53"/>
      <c r="E315" s="50"/>
      <c r="F315" s="48"/>
      <c r="G315" s="48"/>
      <c r="CP315" s="49"/>
    </row>
    <row r="316" spans="2:94" ht="13" x14ac:dyDescent="0.25">
      <c r="B316" s="50"/>
      <c r="C316" s="53"/>
      <c r="D316" s="53"/>
      <c r="E316" s="50"/>
      <c r="F316" s="48"/>
      <c r="G316" s="48"/>
      <c r="CP316" s="49"/>
    </row>
    <row r="317" spans="2:94" ht="13" x14ac:dyDescent="0.25">
      <c r="B317" s="50"/>
      <c r="C317" s="53"/>
      <c r="D317" s="53"/>
      <c r="E317" s="50"/>
      <c r="F317" s="48"/>
      <c r="G317" s="48"/>
      <c r="CP317" s="49"/>
    </row>
    <row r="318" spans="2:94" ht="13" x14ac:dyDescent="0.25">
      <c r="B318" s="50"/>
      <c r="C318" s="53"/>
      <c r="D318" s="53"/>
      <c r="E318" s="50"/>
      <c r="F318" s="48"/>
      <c r="G318" s="48"/>
      <c r="CP318" s="49"/>
    </row>
    <row r="319" spans="2:94" ht="13" x14ac:dyDescent="0.25">
      <c r="B319" s="50"/>
      <c r="C319" s="53"/>
      <c r="D319" s="53"/>
      <c r="E319" s="50"/>
      <c r="F319" s="48"/>
      <c r="G319" s="48"/>
      <c r="CP319" s="49"/>
    </row>
    <row r="320" spans="2:94" ht="13" x14ac:dyDescent="0.25">
      <c r="B320" s="50"/>
      <c r="C320" s="53"/>
      <c r="D320" s="53"/>
      <c r="E320" s="50"/>
      <c r="F320" s="48"/>
      <c r="G320" s="48"/>
      <c r="CP320" s="49"/>
    </row>
    <row r="321" spans="2:94" ht="13" x14ac:dyDescent="0.25">
      <c r="B321" s="50"/>
      <c r="C321" s="53"/>
      <c r="D321" s="53"/>
      <c r="E321" s="50"/>
      <c r="F321" s="48"/>
      <c r="G321" s="48"/>
      <c r="CP321" s="49"/>
    </row>
    <row r="322" spans="2:94" ht="13" x14ac:dyDescent="0.25">
      <c r="B322" s="50"/>
      <c r="C322" s="53"/>
      <c r="D322" s="53"/>
      <c r="E322" s="50"/>
      <c r="F322" s="48"/>
      <c r="G322" s="48"/>
      <c r="CP322" s="49"/>
    </row>
    <row r="323" spans="2:94" ht="13" x14ac:dyDescent="0.25">
      <c r="B323" s="50"/>
      <c r="C323" s="53"/>
      <c r="D323" s="53"/>
      <c r="E323" s="50"/>
      <c r="F323" s="48"/>
      <c r="G323" s="48"/>
      <c r="CP323" s="49"/>
    </row>
    <row r="324" spans="2:94" ht="13" x14ac:dyDescent="0.25">
      <c r="B324" s="50"/>
      <c r="C324" s="53"/>
      <c r="D324" s="53"/>
      <c r="E324" s="50"/>
      <c r="F324" s="48"/>
      <c r="G324" s="48"/>
      <c r="CP324" s="49"/>
    </row>
    <row r="325" spans="2:94" ht="13" x14ac:dyDescent="0.25">
      <c r="B325" s="50"/>
      <c r="C325" s="53"/>
      <c r="D325" s="53"/>
      <c r="E325" s="50"/>
      <c r="F325" s="48"/>
      <c r="G325" s="48"/>
      <c r="CP325" s="49"/>
    </row>
    <row r="326" spans="2:94" ht="13" x14ac:dyDescent="0.25">
      <c r="B326" s="50"/>
      <c r="C326" s="53"/>
      <c r="D326" s="53"/>
      <c r="E326" s="50"/>
      <c r="F326" s="48"/>
      <c r="G326" s="48"/>
      <c r="CP326" s="49"/>
    </row>
    <row r="327" spans="2:94" ht="13" x14ac:dyDescent="0.25">
      <c r="B327" s="50"/>
      <c r="C327" s="53"/>
      <c r="D327" s="53"/>
      <c r="E327" s="50"/>
      <c r="F327" s="48"/>
      <c r="G327" s="48"/>
      <c r="CP327" s="49"/>
    </row>
    <row r="328" spans="2:94" ht="13" x14ac:dyDescent="0.25">
      <c r="B328" s="50"/>
      <c r="C328" s="53"/>
      <c r="D328" s="53"/>
      <c r="E328" s="50"/>
      <c r="F328" s="48"/>
      <c r="G328" s="48"/>
      <c r="CP328" s="49"/>
    </row>
    <row r="329" spans="2:94" ht="13" x14ac:dyDescent="0.25">
      <c r="B329" s="50"/>
      <c r="C329" s="53"/>
      <c r="D329" s="53"/>
      <c r="E329" s="50"/>
      <c r="F329" s="48"/>
      <c r="G329" s="48"/>
      <c r="CP329" s="49"/>
    </row>
    <row r="330" spans="2:94" ht="13" x14ac:dyDescent="0.25">
      <c r="B330" s="50"/>
      <c r="C330" s="53"/>
      <c r="D330" s="53"/>
      <c r="E330" s="50"/>
      <c r="F330" s="48"/>
      <c r="G330" s="48"/>
      <c r="CP330" s="49"/>
    </row>
    <row r="331" spans="2:94" ht="13" x14ac:dyDescent="0.25">
      <c r="B331" s="50"/>
      <c r="C331" s="53"/>
      <c r="D331" s="53"/>
      <c r="E331" s="50"/>
      <c r="F331" s="48"/>
      <c r="G331" s="48"/>
      <c r="CP331" s="49"/>
    </row>
    <row r="332" spans="2:94" ht="13" x14ac:dyDescent="0.25">
      <c r="B332" s="50"/>
      <c r="C332" s="53"/>
      <c r="D332" s="53"/>
      <c r="E332" s="50"/>
      <c r="F332" s="48"/>
      <c r="G332" s="48"/>
      <c r="CP332" s="49"/>
    </row>
    <row r="333" spans="2:94" ht="13" x14ac:dyDescent="0.25">
      <c r="B333" s="50"/>
      <c r="C333" s="53"/>
      <c r="D333" s="53"/>
      <c r="E333" s="50"/>
      <c r="F333" s="48"/>
      <c r="G333" s="48"/>
      <c r="CP333" s="49"/>
    </row>
    <row r="334" spans="2:94" ht="13" x14ac:dyDescent="0.25">
      <c r="B334" s="50"/>
      <c r="C334" s="53"/>
      <c r="D334" s="53"/>
      <c r="E334" s="50"/>
      <c r="F334" s="48"/>
      <c r="G334" s="48"/>
      <c r="CP334" s="49"/>
    </row>
    <row r="335" spans="2:94" ht="13" x14ac:dyDescent="0.25">
      <c r="B335" s="50"/>
      <c r="C335" s="53"/>
      <c r="D335" s="53"/>
      <c r="E335" s="50"/>
      <c r="F335" s="48"/>
      <c r="G335" s="48"/>
      <c r="CP335" s="49"/>
    </row>
    <row r="336" spans="2:94" ht="13" x14ac:dyDescent="0.25">
      <c r="B336" s="50"/>
      <c r="C336" s="53"/>
      <c r="D336" s="53"/>
      <c r="E336" s="50"/>
      <c r="F336" s="48"/>
      <c r="G336" s="48"/>
      <c r="CP336" s="49"/>
    </row>
    <row r="337" spans="2:94" ht="13" x14ac:dyDescent="0.25">
      <c r="B337" s="50"/>
      <c r="C337" s="53"/>
      <c r="D337" s="53"/>
      <c r="E337" s="50"/>
      <c r="F337" s="48"/>
      <c r="G337" s="48"/>
      <c r="CP337" s="49"/>
    </row>
    <row r="338" spans="2:94" ht="13" x14ac:dyDescent="0.25">
      <c r="B338" s="50"/>
      <c r="C338" s="53"/>
      <c r="D338" s="53"/>
      <c r="E338" s="50"/>
      <c r="F338" s="48"/>
      <c r="G338" s="48"/>
      <c r="CP338" s="49"/>
    </row>
    <row r="339" spans="2:94" ht="13" x14ac:dyDescent="0.25">
      <c r="B339" s="50"/>
      <c r="C339" s="53"/>
      <c r="D339" s="53"/>
      <c r="E339" s="50"/>
      <c r="F339" s="48"/>
      <c r="G339" s="48"/>
      <c r="CP339" s="49"/>
    </row>
    <row r="340" spans="2:94" ht="13" x14ac:dyDescent="0.25">
      <c r="B340" s="50"/>
      <c r="C340" s="53"/>
      <c r="D340" s="53"/>
      <c r="E340" s="50"/>
      <c r="F340" s="48"/>
      <c r="G340" s="48"/>
      <c r="CP340" s="49"/>
    </row>
    <row r="341" spans="2:94" ht="13" x14ac:dyDescent="0.25">
      <c r="B341" s="50"/>
      <c r="C341" s="53"/>
      <c r="D341" s="53"/>
      <c r="E341" s="50"/>
      <c r="F341" s="48"/>
      <c r="G341" s="48"/>
      <c r="CP341" s="49"/>
    </row>
    <row r="342" spans="2:94" ht="13" x14ac:dyDescent="0.25">
      <c r="B342" s="50"/>
      <c r="C342" s="53"/>
      <c r="D342" s="53"/>
      <c r="E342" s="50"/>
      <c r="F342" s="48"/>
      <c r="G342" s="48"/>
      <c r="CP342" s="49"/>
    </row>
    <row r="343" spans="2:94" ht="13" x14ac:dyDescent="0.25">
      <c r="B343" s="50"/>
      <c r="C343" s="53"/>
      <c r="D343" s="53"/>
      <c r="E343" s="50"/>
      <c r="F343" s="48"/>
      <c r="G343" s="48"/>
      <c r="CP343" s="49"/>
    </row>
    <row r="344" spans="2:94" ht="13" x14ac:dyDescent="0.25">
      <c r="B344" s="50"/>
      <c r="C344" s="53"/>
      <c r="D344" s="53"/>
      <c r="E344" s="50"/>
      <c r="F344" s="48"/>
      <c r="G344" s="48"/>
      <c r="CP344" s="49"/>
    </row>
    <row r="345" spans="2:94" ht="13" x14ac:dyDescent="0.25">
      <c r="B345" s="50"/>
      <c r="C345" s="53"/>
      <c r="D345" s="53"/>
      <c r="E345" s="50"/>
      <c r="F345" s="48"/>
      <c r="G345" s="48"/>
      <c r="CP345" s="49"/>
    </row>
    <row r="346" spans="2:94" ht="13" x14ac:dyDescent="0.25">
      <c r="B346" s="50"/>
      <c r="C346" s="53"/>
      <c r="D346" s="53"/>
      <c r="E346" s="50"/>
      <c r="F346" s="48"/>
      <c r="G346" s="48"/>
      <c r="CP346" s="49"/>
    </row>
    <row r="347" spans="2:94" ht="13" x14ac:dyDescent="0.25">
      <c r="B347" s="50"/>
      <c r="C347" s="53"/>
      <c r="D347" s="53"/>
      <c r="E347" s="50"/>
      <c r="F347" s="48"/>
      <c r="G347" s="48"/>
      <c r="CP347" s="49"/>
    </row>
    <row r="348" spans="2:94" ht="13" x14ac:dyDescent="0.25">
      <c r="B348" s="50"/>
      <c r="C348" s="53"/>
      <c r="D348" s="53"/>
      <c r="E348" s="50"/>
      <c r="F348" s="48"/>
      <c r="G348" s="48"/>
      <c r="CP348" s="49"/>
    </row>
    <row r="349" spans="2:94" ht="13" x14ac:dyDescent="0.25">
      <c r="B349" s="50"/>
      <c r="C349" s="53"/>
      <c r="D349" s="53"/>
      <c r="E349" s="50"/>
      <c r="F349" s="48"/>
      <c r="G349" s="48"/>
      <c r="CP349" s="49"/>
    </row>
    <row r="350" spans="2:94" ht="13" x14ac:dyDescent="0.25">
      <c r="B350" s="50"/>
      <c r="C350" s="53"/>
      <c r="D350" s="53"/>
      <c r="E350" s="50"/>
      <c r="F350" s="48"/>
      <c r="G350" s="48"/>
      <c r="CP350" s="49"/>
    </row>
    <row r="351" spans="2:94" ht="13" x14ac:dyDescent="0.25">
      <c r="B351" s="50"/>
      <c r="C351" s="53"/>
      <c r="D351" s="53"/>
      <c r="E351" s="50"/>
      <c r="F351" s="48"/>
      <c r="G351" s="48"/>
      <c r="CP351" s="49"/>
    </row>
    <row r="352" spans="2:94" ht="13" x14ac:dyDescent="0.25">
      <c r="B352" s="50"/>
      <c r="C352" s="53"/>
      <c r="D352" s="53"/>
      <c r="E352" s="50"/>
      <c r="F352" s="48"/>
      <c r="G352" s="48"/>
      <c r="CP352" s="49"/>
    </row>
    <row r="353" spans="2:94" ht="13" x14ac:dyDescent="0.25">
      <c r="B353" s="50"/>
      <c r="C353" s="53"/>
      <c r="D353" s="53"/>
      <c r="E353" s="50"/>
      <c r="F353" s="48"/>
      <c r="G353" s="48"/>
      <c r="CP353" s="49"/>
    </row>
    <row r="354" spans="2:94" ht="13" x14ac:dyDescent="0.25">
      <c r="B354" s="50"/>
      <c r="C354" s="53"/>
      <c r="D354" s="53"/>
      <c r="E354" s="50"/>
      <c r="F354" s="48"/>
      <c r="G354" s="48"/>
      <c r="CP354" s="49"/>
    </row>
    <row r="355" spans="2:94" ht="13" x14ac:dyDescent="0.25">
      <c r="B355" s="50"/>
      <c r="C355" s="53"/>
      <c r="D355" s="53"/>
      <c r="E355" s="50"/>
      <c r="F355" s="48"/>
      <c r="G355" s="48"/>
      <c r="CP355" s="49"/>
    </row>
    <row r="356" spans="2:94" ht="13" x14ac:dyDescent="0.25">
      <c r="B356" s="50"/>
      <c r="C356" s="53"/>
      <c r="D356" s="53"/>
      <c r="E356" s="50"/>
      <c r="F356" s="48"/>
      <c r="G356" s="48"/>
      <c r="CP356" s="49"/>
    </row>
    <row r="357" spans="2:94" ht="13" x14ac:dyDescent="0.25">
      <c r="B357" s="50"/>
      <c r="C357" s="53"/>
      <c r="D357" s="53"/>
      <c r="E357" s="50"/>
      <c r="F357" s="48"/>
      <c r="G357" s="48"/>
      <c r="CP357" s="49"/>
    </row>
    <row r="358" spans="2:94" ht="13" x14ac:dyDescent="0.25">
      <c r="B358" s="50"/>
      <c r="C358" s="53"/>
      <c r="D358" s="53"/>
      <c r="E358" s="50"/>
      <c r="F358" s="48"/>
      <c r="G358" s="48"/>
      <c r="CP358" s="49"/>
    </row>
    <row r="359" spans="2:94" ht="13" x14ac:dyDescent="0.25">
      <c r="B359" s="50"/>
      <c r="C359" s="53"/>
      <c r="D359" s="53"/>
      <c r="E359" s="50"/>
      <c r="F359" s="48"/>
      <c r="G359" s="48"/>
      <c r="CP359" s="49"/>
    </row>
    <row r="360" spans="2:94" ht="13" x14ac:dyDescent="0.25">
      <c r="B360" s="50"/>
      <c r="C360" s="53"/>
      <c r="D360" s="53"/>
      <c r="E360" s="50"/>
      <c r="F360" s="48"/>
      <c r="G360" s="48"/>
      <c r="CP360" s="49"/>
    </row>
    <row r="361" spans="2:94" ht="13" x14ac:dyDescent="0.25">
      <c r="B361" s="50"/>
      <c r="C361" s="53"/>
      <c r="D361" s="53"/>
      <c r="E361" s="50"/>
      <c r="F361" s="48"/>
      <c r="G361" s="48"/>
      <c r="CP361" s="49"/>
    </row>
    <row r="362" spans="2:94" ht="13" x14ac:dyDescent="0.25">
      <c r="B362" s="50"/>
      <c r="C362" s="53"/>
      <c r="D362" s="53"/>
      <c r="E362" s="50"/>
      <c r="F362" s="48"/>
      <c r="G362" s="48"/>
      <c r="CP362" s="49"/>
    </row>
    <row r="363" spans="2:94" ht="13" x14ac:dyDescent="0.25">
      <c r="B363" s="50"/>
      <c r="C363" s="53"/>
      <c r="D363" s="53"/>
      <c r="E363" s="50"/>
      <c r="F363" s="48"/>
      <c r="G363" s="48"/>
      <c r="CP363" s="49"/>
    </row>
    <row r="364" spans="2:94" ht="13" x14ac:dyDescent="0.25">
      <c r="B364" s="50"/>
      <c r="C364" s="53"/>
      <c r="D364" s="53"/>
      <c r="E364" s="50"/>
      <c r="F364" s="48"/>
      <c r="G364" s="48"/>
      <c r="CP364" s="49"/>
    </row>
    <row r="365" spans="2:94" ht="13" x14ac:dyDescent="0.25">
      <c r="B365" s="50"/>
      <c r="C365" s="53"/>
      <c r="D365" s="53"/>
      <c r="E365" s="50"/>
      <c r="F365" s="48"/>
      <c r="G365" s="48"/>
      <c r="CP365" s="49"/>
    </row>
    <row r="366" spans="2:94" ht="13" x14ac:dyDescent="0.25">
      <c r="B366" s="50"/>
      <c r="C366" s="53"/>
      <c r="D366" s="53"/>
      <c r="E366" s="50"/>
      <c r="F366" s="48"/>
      <c r="G366" s="48"/>
      <c r="CP366" s="49"/>
    </row>
    <row r="367" spans="2:94" ht="13" x14ac:dyDescent="0.25">
      <c r="B367" s="50"/>
      <c r="C367" s="53"/>
      <c r="D367" s="53"/>
      <c r="E367" s="50"/>
      <c r="F367" s="48"/>
      <c r="G367" s="48"/>
      <c r="CP367" s="49"/>
    </row>
    <row r="368" spans="2:94" ht="13" x14ac:dyDescent="0.25">
      <c r="B368" s="50"/>
      <c r="C368" s="53"/>
      <c r="D368" s="53"/>
      <c r="E368" s="50"/>
      <c r="F368" s="48"/>
      <c r="G368" s="48"/>
      <c r="CP368" s="49"/>
    </row>
    <row r="369" spans="2:94" ht="13" x14ac:dyDescent="0.25">
      <c r="B369" s="50"/>
      <c r="C369" s="53"/>
      <c r="D369" s="53"/>
      <c r="E369" s="50"/>
      <c r="F369" s="48"/>
      <c r="G369" s="48"/>
      <c r="CP369" s="49"/>
    </row>
    <row r="370" spans="2:94" ht="13" x14ac:dyDescent="0.25">
      <c r="B370" s="50"/>
      <c r="C370" s="53"/>
      <c r="D370" s="53"/>
      <c r="E370" s="50"/>
      <c r="F370" s="48"/>
      <c r="G370" s="48"/>
      <c r="CP370" s="49"/>
    </row>
    <row r="371" spans="2:94" ht="13" x14ac:dyDescent="0.25">
      <c r="B371" s="50"/>
      <c r="C371" s="53"/>
      <c r="D371" s="53"/>
      <c r="E371" s="50"/>
      <c r="F371" s="48"/>
      <c r="G371" s="48"/>
      <c r="CP371" s="49"/>
    </row>
    <row r="372" spans="2:94" ht="13" x14ac:dyDescent="0.25">
      <c r="B372" s="50"/>
      <c r="C372" s="53"/>
      <c r="D372" s="53"/>
      <c r="E372" s="50"/>
      <c r="F372" s="48"/>
      <c r="G372" s="48"/>
      <c r="CP372" s="49"/>
    </row>
    <row r="373" spans="2:94" ht="13" x14ac:dyDescent="0.25">
      <c r="B373" s="50"/>
      <c r="C373" s="53"/>
      <c r="D373" s="53"/>
      <c r="E373" s="50"/>
      <c r="F373" s="48"/>
      <c r="G373" s="48"/>
      <c r="CP373" s="49"/>
    </row>
    <row r="374" spans="2:94" ht="13" x14ac:dyDescent="0.25">
      <c r="B374" s="50"/>
      <c r="C374" s="53"/>
      <c r="D374" s="53"/>
      <c r="E374" s="50"/>
      <c r="F374" s="48"/>
      <c r="G374" s="48"/>
      <c r="CP374" s="49"/>
    </row>
    <row r="375" spans="2:94" ht="13" x14ac:dyDescent="0.25">
      <c r="B375" s="50"/>
      <c r="C375" s="53"/>
      <c r="D375" s="53"/>
      <c r="E375" s="50"/>
      <c r="F375" s="48"/>
      <c r="G375" s="48"/>
      <c r="CP375" s="49"/>
    </row>
    <row r="376" spans="2:94" ht="13" x14ac:dyDescent="0.25">
      <c r="B376" s="50"/>
      <c r="C376" s="53"/>
      <c r="D376" s="53"/>
      <c r="E376" s="50"/>
      <c r="F376" s="48"/>
      <c r="G376" s="48"/>
      <c r="CP376" s="49"/>
    </row>
    <row r="377" spans="2:94" ht="13" x14ac:dyDescent="0.25">
      <c r="B377" s="50"/>
      <c r="C377" s="53"/>
      <c r="D377" s="53"/>
      <c r="E377" s="50"/>
      <c r="F377" s="48"/>
      <c r="G377" s="48"/>
      <c r="CP377" s="49"/>
    </row>
    <row r="378" spans="2:94" ht="13" x14ac:dyDescent="0.25">
      <c r="B378" s="50"/>
      <c r="C378" s="53"/>
      <c r="D378" s="53"/>
      <c r="E378" s="50"/>
      <c r="F378" s="48"/>
      <c r="G378" s="48"/>
      <c r="CP378" s="49"/>
    </row>
    <row r="379" spans="2:94" ht="13" x14ac:dyDescent="0.25">
      <c r="B379" s="50"/>
      <c r="C379" s="53"/>
      <c r="D379" s="53"/>
      <c r="E379" s="50"/>
      <c r="F379" s="48"/>
      <c r="G379" s="48"/>
      <c r="CP379" s="49"/>
    </row>
    <row r="380" spans="2:94" ht="13" x14ac:dyDescent="0.25">
      <c r="B380" s="50"/>
      <c r="C380" s="53"/>
      <c r="D380" s="53"/>
      <c r="E380" s="50"/>
      <c r="F380" s="48"/>
      <c r="G380" s="48"/>
      <c r="CP380" s="49"/>
    </row>
    <row r="381" spans="2:94" ht="13" x14ac:dyDescent="0.25">
      <c r="B381" s="50"/>
      <c r="C381" s="53"/>
      <c r="D381" s="53"/>
      <c r="E381" s="50"/>
      <c r="F381" s="48"/>
      <c r="G381" s="48"/>
      <c r="CP381" s="49"/>
    </row>
    <row r="382" spans="2:94" ht="13" x14ac:dyDescent="0.25">
      <c r="B382" s="50"/>
      <c r="C382" s="53"/>
      <c r="D382" s="53"/>
      <c r="E382" s="50"/>
      <c r="F382" s="48"/>
      <c r="G382" s="48"/>
      <c r="CP382" s="49"/>
    </row>
    <row r="383" spans="2:94" ht="13" x14ac:dyDescent="0.25">
      <c r="B383" s="50"/>
      <c r="C383" s="53"/>
      <c r="D383" s="53"/>
      <c r="E383" s="50"/>
      <c r="F383" s="48"/>
      <c r="G383" s="48"/>
      <c r="CP383" s="49"/>
    </row>
    <row r="384" spans="2:94" ht="13" x14ac:dyDescent="0.25">
      <c r="B384" s="50"/>
      <c r="C384" s="53"/>
      <c r="D384" s="53"/>
      <c r="E384" s="50"/>
      <c r="F384" s="48"/>
      <c r="G384" s="48"/>
      <c r="CP384" s="49"/>
    </row>
    <row r="385" spans="2:94" ht="13" x14ac:dyDescent="0.25">
      <c r="B385" s="50"/>
      <c r="C385" s="53"/>
      <c r="D385" s="53"/>
      <c r="E385" s="50"/>
      <c r="F385" s="48"/>
      <c r="G385" s="48"/>
      <c r="CP385" s="49"/>
    </row>
    <row r="386" spans="2:94" ht="13" x14ac:dyDescent="0.25">
      <c r="B386" s="50"/>
      <c r="C386" s="53"/>
      <c r="D386" s="53"/>
      <c r="E386" s="50"/>
      <c r="F386" s="48"/>
      <c r="G386" s="48"/>
      <c r="CP386" s="49"/>
    </row>
    <row r="387" spans="2:94" ht="13" x14ac:dyDescent="0.25">
      <c r="B387" s="50"/>
      <c r="C387" s="53"/>
      <c r="D387" s="53"/>
      <c r="E387" s="50"/>
      <c r="F387" s="48"/>
      <c r="G387" s="48"/>
      <c r="CP387" s="49"/>
    </row>
    <row r="388" spans="2:94" ht="13" x14ac:dyDescent="0.25">
      <c r="B388" s="50"/>
      <c r="C388" s="53"/>
      <c r="D388" s="53"/>
      <c r="E388" s="50"/>
      <c r="F388" s="48"/>
      <c r="G388" s="48"/>
      <c r="CP388" s="49"/>
    </row>
    <row r="389" spans="2:94" ht="13" x14ac:dyDescent="0.25">
      <c r="B389" s="50"/>
      <c r="C389" s="53"/>
      <c r="D389" s="53"/>
      <c r="E389" s="50"/>
      <c r="F389" s="48"/>
      <c r="G389" s="48"/>
      <c r="CP389" s="49"/>
    </row>
    <row r="390" spans="2:94" ht="13" x14ac:dyDescent="0.25">
      <c r="B390" s="50"/>
      <c r="C390" s="53"/>
      <c r="D390" s="53"/>
      <c r="E390" s="50"/>
      <c r="F390" s="48"/>
      <c r="G390" s="48"/>
      <c r="CP390" s="49"/>
    </row>
    <row r="391" spans="2:94" ht="13" x14ac:dyDescent="0.25">
      <c r="B391" s="50"/>
      <c r="C391" s="53"/>
      <c r="D391" s="53"/>
      <c r="E391" s="50"/>
      <c r="F391" s="48"/>
      <c r="G391" s="48"/>
      <c r="CP391" s="49"/>
    </row>
    <row r="392" spans="2:94" ht="13" x14ac:dyDescent="0.25">
      <c r="B392" s="50"/>
      <c r="C392" s="53"/>
      <c r="D392" s="53"/>
      <c r="E392" s="50"/>
      <c r="F392" s="48"/>
      <c r="G392" s="48"/>
      <c r="CP392" s="49"/>
    </row>
    <row r="393" spans="2:94" ht="13" x14ac:dyDescent="0.25">
      <c r="B393" s="50"/>
      <c r="C393" s="53"/>
      <c r="D393" s="53"/>
      <c r="E393" s="50"/>
      <c r="F393" s="48"/>
      <c r="G393" s="48"/>
      <c r="CP393" s="49"/>
    </row>
    <row r="394" spans="2:94" ht="13" x14ac:dyDescent="0.25">
      <c r="B394" s="50"/>
      <c r="C394" s="53"/>
      <c r="D394" s="53"/>
      <c r="E394" s="50"/>
      <c r="F394" s="48"/>
      <c r="G394" s="48"/>
      <c r="CP394" s="49"/>
    </row>
    <row r="395" spans="2:94" ht="13" x14ac:dyDescent="0.25">
      <c r="B395" s="50"/>
      <c r="C395" s="53"/>
      <c r="D395" s="53"/>
      <c r="E395" s="50"/>
      <c r="F395" s="48"/>
      <c r="G395" s="48"/>
      <c r="CP395" s="49"/>
    </row>
    <row r="396" spans="2:94" ht="13" x14ac:dyDescent="0.25">
      <c r="B396" s="50"/>
      <c r="C396" s="53"/>
      <c r="D396" s="53"/>
      <c r="E396" s="50"/>
      <c r="F396" s="48"/>
      <c r="G396" s="48"/>
      <c r="CP396" s="49"/>
    </row>
    <row r="397" spans="2:94" ht="13" x14ac:dyDescent="0.25">
      <c r="B397" s="50"/>
      <c r="C397" s="53"/>
      <c r="D397" s="53"/>
      <c r="E397" s="50"/>
      <c r="F397" s="48"/>
      <c r="G397" s="48"/>
      <c r="CP397" s="49"/>
    </row>
    <row r="398" spans="2:94" ht="13" x14ac:dyDescent="0.25">
      <c r="B398" s="50"/>
      <c r="C398" s="53"/>
      <c r="D398" s="53"/>
      <c r="E398" s="50"/>
      <c r="F398" s="48"/>
      <c r="G398" s="48"/>
      <c r="CP398" s="49"/>
    </row>
    <row r="399" spans="2:94" ht="13" x14ac:dyDescent="0.25">
      <c r="B399" s="50"/>
      <c r="C399" s="53"/>
      <c r="D399" s="53"/>
      <c r="E399" s="50"/>
      <c r="F399" s="48"/>
      <c r="G399" s="48"/>
      <c r="CP399" s="49"/>
    </row>
    <row r="400" spans="2:94" ht="13" x14ac:dyDescent="0.25">
      <c r="B400" s="50"/>
      <c r="C400" s="53"/>
      <c r="D400" s="53"/>
      <c r="E400" s="50"/>
      <c r="F400" s="48"/>
      <c r="G400" s="48"/>
      <c r="CP400" s="49"/>
    </row>
    <row r="401" spans="2:94" ht="13" x14ac:dyDescent="0.25">
      <c r="B401" s="50"/>
      <c r="C401" s="53"/>
      <c r="D401" s="53"/>
      <c r="E401" s="50"/>
      <c r="F401" s="48"/>
      <c r="G401" s="48"/>
      <c r="CP401" s="49"/>
    </row>
    <row r="402" spans="2:94" ht="13" x14ac:dyDescent="0.25">
      <c r="B402" s="50"/>
      <c r="C402" s="53"/>
      <c r="D402" s="53"/>
      <c r="E402" s="50"/>
      <c r="F402" s="48"/>
      <c r="G402" s="48"/>
      <c r="CP402" s="49"/>
    </row>
    <row r="403" spans="2:94" ht="13" x14ac:dyDescent="0.25">
      <c r="B403" s="50"/>
      <c r="C403" s="53"/>
      <c r="D403" s="53"/>
      <c r="E403" s="50"/>
      <c r="F403" s="48"/>
      <c r="G403" s="48"/>
      <c r="CP403" s="49"/>
    </row>
    <row r="404" spans="2:94" ht="13" x14ac:dyDescent="0.25">
      <c r="B404" s="50"/>
      <c r="C404" s="53"/>
      <c r="D404" s="53"/>
      <c r="E404" s="50"/>
      <c r="F404" s="48"/>
      <c r="G404" s="48"/>
      <c r="CP404" s="49"/>
    </row>
    <row r="405" spans="2:94" ht="13" x14ac:dyDescent="0.25">
      <c r="B405" s="50"/>
      <c r="C405" s="53"/>
      <c r="D405" s="53"/>
      <c r="E405" s="50"/>
      <c r="F405" s="48"/>
      <c r="G405" s="48"/>
      <c r="CP405" s="49"/>
    </row>
    <row r="406" spans="2:94" ht="13" x14ac:dyDescent="0.25">
      <c r="B406" s="50"/>
      <c r="C406" s="53"/>
      <c r="D406" s="53"/>
      <c r="E406" s="50"/>
      <c r="F406" s="48"/>
      <c r="G406" s="48"/>
      <c r="CP406" s="49"/>
    </row>
    <row r="407" spans="2:94" ht="13" x14ac:dyDescent="0.25">
      <c r="B407" s="50"/>
      <c r="C407" s="53"/>
      <c r="D407" s="53"/>
      <c r="E407" s="50"/>
      <c r="F407" s="48"/>
      <c r="G407" s="48"/>
      <c r="CP407" s="49"/>
    </row>
    <row r="408" spans="2:94" ht="13" x14ac:dyDescent="0.25">
      <c r="B408" s="50"/>
      <c r="C408" s="53"/>
      <c r="D408" s="53"/>
      <c r="E408" s="50"/>
      <c r="F408" s="48"/>
      <c r="G408" s="48"/>
      <c r="CP408" s="49"/>
    </row>
    <row r="409" spans="2:94" ht="13" x14ac:dyDescent="0.25">
      <c r="B409" s="50"/>
      <c r="C409" s="53"/>
      <c r="D409" s="53"/>
      <c r="E409" s="50"/>
      <c r="F409" s="48"/>
      <c r="G409" s="48"/>
      <c r="CP409" s="49"/>
    </row>
    <row r="410" spans="2:94" ht="13" x14ac:dyDescent="0.25">
      <c r="B410" s="50"/>
      <c r="C410" s="53"/>
      <c r="D410" s="53"/>
      <c r="E410" s="50"/>
      <c r="F410" s="48"/>
      <c r="G410" s="48"/>
      <c r="CP410" s="49"/>
    </row>
    <row r="411" spans="2:94" ht="13" x14ac:dyDescent="0.25">
      <c r="B411" s="50"/>
      <c r="C411" s="53"/>
      <c r="D411" s="53"/>
      <c r="E411" s="50"/>
      <c r="F411" s="48"/>
      <c r="G411" s="48"/>
      <c r="CP411" s="49"/>
    </row>
    <row r="412" spans="2:94" ht="13" x14ac:dyDescent="0.25">
      <c r="B412" s="50"/>
      <c r="C412" s="53"/>
      <c r="D412" s="53"/>
      <c r="E412" s="50"/>
      <c r="F412" s="48"/>
      <c r="G412" s="48"/>
      <c r="CP412" s="49"/>
    </row>
    <row r="413" spans="2:94" ht="13" x14ac:dyDescent="0.25">
      <c r="B413" s="50"/>
      <c r="C413" s="53"/>
      <c r="D413" s="53"/>
      <c r="E413" s="50"/>
      <c r="F413" s="48"/>
      <c r="G413" s="48"/>
      <c r="CP413" s="49"/>
    </row>
    <row r="414" spans="2:94" ht="13" x14ac:dyDescent="0.25">
      <c r="B414" s="50"/>
      <c r="C414" s="53"/>
      <c r="D414" s="53"/>
      <c r="E414" s="50"/>
      <c r="F414" s="48"/>
      <c r="G414" s="48"/>
      <c r="CP414" s="49"/>
    </row>
    <row r="415" spans="2:94" ht="13" x14ac:dyDescent="0.25">
      <c r="B415" s="50"/>
      <c r="C415" s="53"/>
      <c r="D415" s="53"/>
      <c r="E415" s="50"/>
      <c r="F415" s="48"/>
      <c r="G415" s="48"/>
      <c r="CP415" s="49"/>
    </row>
    <row r="416" spans="2:94" ht="13" x14ac:dyDescent="0.25">
      <c r="B416" s="50"/>
      <c r="C416" s="53"/>
      <c r="D416" s="53"/>
      <c r="E416" s="50"/>
      <c r="F416" s="48"/>
      <c r="G416" s="48"/>
      <c r="CP416" s="49"/>
    </row>
    <row r="417" spans="2:94" ht="13" x14ac:dyDescent="0.25">
      <c r="B417" s="50"/>
      <c r="C417" s="53"/>
      <c r="D417" s="53"/>
      <c r="E417" s="50"/>
      <c r="F417" s="48"/>
      <c r="G417" s="48"/>
      <c r="CP417" s="49"/>
    </row>
    <row r="418" spans="2:94" ht="13" x14ac:dyDescent="0.25">
      <c r="B418" s="50"/>
      <c r="C418" s="53"/>
      <c r="D418" s="53"/>
      <c r="E418" s="50"/>
      <c r="F418" s="48"/>
      <c r="G418" s="48"/>
      <c r="CP418" s="49"/>
    </row>
    <row r="419" spans="2:94" ht="13" x14ac:dyDescent="0.25">
      <c r="B419" s="50"/>
      <c r="C419" s="53"/>
      <c r="D419" s="53"/>
      <c r="E419" s="50"/>
      <c r="F419" s="48"/>
      <c r="G419" s="48"/>
      <c r="CP419" s="49"/>
    </row>
    <row r="420" spans="2:94" ht="13" x14ac:dyDescent="0.25">
      <c r="B420" s="50"/>
      <c r="C420" s="53"/>
      <c r="D420" s="53"/>
      <c r="E420" s="50"/>
      <c r="F420" s="48"/>
      <c r="G420" s="48"/>
      <c r="CP420" s="49"/>
    </row>
    <row r="421" spans="2:94" ht="13" x14ac:dyDescent="0.25">
      <c r="B421" s="50"/>
      <c r="C421" s="53"/>
      <c r="D421" s="53"/>
      <c r="E421" s="50"/>
      <c r="F421" s="48"/>
      <c r="G421" s="48"/>
      <c r="CP421" s="49"/>
    </row>
    <row r="422" spans="2:94" ht="13" x14ac:dyDescent="0.25">
      <c r="B422" s="50"/>
      <c r="C422" s="53"/>
      <c r="D422" s="53"/>
      <c r="E422" s="50"/>
      <c r="F422" s="48"/>
      <c r="G422" s="48"/>
      <c r="CP422" s="49"/>
    </row>
    <row r="423" spans="2:94" ht="13" x14ac:dyDescent="0.25">
      <c r="B423" s="50"/>
      <c r="C423" s="53"/>
      <c r="D423" s="53"/>
      <c r="E423" s="50"/>
      <c r="F423" s="48"/>
      <c r="G423" s="48"/>
      <c r="CP423" s="49"/>
    </row>
    <row r="424" spans="2:94" ht="13" x14ac:dyDescent="0.25">
      <c r="B424" s="50"/>
      <c r="C424" s="53"/>
      <c r="D424" s="53"/>
      <c r="E424" s="50"/>
      <c r="F424" s="48"/>
      <c r="G424" s="48"/>
      <c r="CP424" s="49"/>
    </row>
    <row r="425" spans="2:94" ht="13" x14ac:dyDescent="0.25">
      <c r="B425" s="50"/>
      <c r="C425" s="53"/>
      <c r="D425" s="53"/>
      <c r="E425" s="50"/>
      <c r="F425" s="48"/>
      <c r="G425" s="48"/>
      <c r="CP425" s="49"/>
    </row>
    <row r="426" spans="2:94" ht="13" x14ac:dyDescent="0.25">
      <c r="B426" s="50"/>
      <c r="C426" s="53"/>
      <c r="D426" s="53"/>
      <c r="E426" s="50"/>
      <c r="F426" s="48"/>
      <c r="G426" s="48"/>
      <c r="CP426" s="49"/>
    </row>
    <row r="427" spans="2:94" ht="13" x14ac:dyDescent="0.25">
      <c r="B427" s="50"/>
      <c r="C427" s="53"/>
      <c r="D427" s="53"/>
      <c r="E427" s="50"/>
      <c r="F427" s="48"/>
      <c r="G427" s="48"/>
      <c r="CP427" s="49"/>
    </row>
    <row r="428" spans="2:94" ht="13" x14ac:dyDescent="0.25">
      <c r="B428" s="50"/>
      <c r="C428" s="53"/>
      <c r="D428" s="53"/>
      <c r="E428" s="50"/>
      <c r="F428" s="48"/>
      <c r="G428" s="48"/>
      <c r="CP428" s="49"/>
    </row>
    <row r="429" spans="2:94" ht="13" x14ac:dyDescent="0.25">
      <c r="B429" s="50"/>
      <c r="C429" s="53"/>
      <c r="D429" s="53"/>
      <c r="E429" s="50"/>
      <c r="F429" s="48"/>
      <c r="G429" s="48"/>
      <c r="CP429" s="49"/>
    </row>
    <row r="430" spans="2:94" ht="13" x14ac:dyDescent="0.25">
      <c r="B430" s="50"/>
      <c r="C430" s="53"/>
      <c r="D430" s="53"/>
      <c r="E430" s="50"/>
      <c r="F430" s="48"/>
      <c r="G430" s="48"/>
      <c r="CP430" s="49"/>
    </row>
    <row r="431" spans="2:94" ht="13" x14ac:dyDescent="0.25">
      <c r="B431" s="50"/>
      <c r="C431" s="53"/>
      <c r="D431" s="53"/>
      <c r="E431" s="50"/>
      <c r="F431" s="48"/>
      <c r="G431" s="48"/>
      <c r="CP431" s="49"/>
    </row>
    <row r="432" spans="2:94" ht="13" x14ac:dyDescent="0.25">
      <c r="B432" s="50"/>
      <c r="C432" s="53"/>
      <c r="D432" s="53"/>
      <c r="E432" s="50"/>
      <c r="F432" s="48"/>
      <c r="G432" s="48"/>
      <c r="CP432" s="49"/>
    </row>
    <row r="433" spans="2:94" ht="13" x14ac:dyDescent="0.25">
      <c r="B433" s="50"/>
      <c r="C433" s="53"/>
      <c r="D433" s="53"/>
      <c r="E433" s="50"/>
      <c r="F433" s="48"/>
      <c r="G433" s="48"/>
      <c r="CP433" s="49"/>
    </row>
    <row r="434" spans="2:94" ht="13" x14ac:dyDescent="0.25">
      <c r="B434" s="50"/>
      <c r="C434" s="53"/>
      <c r="D434" s="53"/>
      <c r="E434" s="50"/>
      <c r="F434" s="48"/>
      <c r="G434" s="48"/>
      <c r="CP434" s="49"/>
    </row>
    <row r="435" spans="2:94" ht="13" x14ac:dyDescent="0.25">
      <c r="B435" s="50"/>
      <c r="C435" s="53"/>
      <c r="D435" s="53"/>
      <c r="E435" s="50"/>
      <c r="F435" s="48"/>
      <c r="G435" s="48"/>
      <c r="CP435" s="49"/>
    </row>
    <row r="436" spans="2:94" ht="13" x14ac:dyDescent="0.25">
      <c r="B436" s="50"/>
      <c r="C436" s="53"/>
      <c r="D436" s="53"/>
      <c r="E436" s="50"/>
      <c r="F436" s="48"/>
      <c r="G436" s="48"/>
      <c r="CP436" s="49"/>
    </row>
    <row r="437" spans="2:94" ht="13" x14ac:dyDescent="0.25">
      <c r="B437" s="50"/>
      <c r="C437" s="53"/>
      <c r="D437" s="53"/>
      <c r="E437" s="50"/>
      <c r="F437" s="48"/>
      <c r="G437" s="48"/>
      <c r="CP437" s="49"/>
    </row>
    <row r="438" spans="2:94" ht="13" x14ac:dyDescent="0.25">
      <c r="B438" s="50"/>
      <c r="C438" s="53"/>
      <c r="D438" s="53"/>
      <c r="E438" s="50"/>
      <c r="F438" s="48"/>
      <c r="G438" s="48"/>
      <c r="CP438" s="49"/>
    </row>
    <row r="439" spans="2:94" ht="13" x14ac:dyDescent="0.25">
      <c r="B439" s="50"/>
      <c r="C439" s="53"/>
      <c r="D439" s="53"/>
      <c r="E439" s="50"/>
      <c r="F439" s="48"/>
      <c r="G439" s="48"/>
      <c r="CP439" s="49"/>
    </row>
    <row r="440" spans="2:94" ht="13" x14ac:dyDescent="0.25">
      <c r="B440" s="50"/>
      <c r="C440" s="53"/>
      <c r="D440" s="53"/>
      <c r="E440" s="50"/>
      <c r="F440" s="48"/>
      <c r="G440" s="48"/>
      <c r="CP440" s="49"/>
    </row>
    <row r="441" spans="2:94" ht="13" x14ac:dyDescent="0.25">
      <c r="B441" s="50"/>
      <c r="C441" s="53"/>
      <c r="D441" s="53"/>
      <c r="E441" s="50"/>
      <c r="F441" s="48"/>
      <c r="G441" s="48"/>
      <c r="CP441" s="49"/>
    </row>
    <row r="442" spans="2:94" ht="13" x14ac:dyDescent="0.25">
      <c r="B442" s="50"/>
      <c r="C442" s="53"/>
      <c r="D442" s="53"/>
      <c r="E442" s="50"/>
      <c r="F442" s="48"/>
      <c r="G442" s="48"/>
      <c r="CP442" s="49"/>
    </row>
    <row r="443" spans="2:94" ht="13" x14ac:dyDescent="0.25">
      <c r="B443" s="50"/>
      <c r="C443" s="53"/>
      <c r="D443" s="53"/>
      <c r="E443" s="50"/>
      <c r="F443" s="48"/>
      <c r="G443" s="48"/>
      <c r="CP443" s="49"/>
    </row>
    <row r="444" spans="2:94" ht="13" x14ac:dyDescent="0.25">
      <c r="B444" s="50"/>
      <c r="C444" s="53"/>
      <c r="D444" s="53"/>
      <c r="E444" s="50"/>
      <c r="F444" s="48"/>
      <c r="G444" s="48"/>
      <c r="CP444" s="49"/>
    </row>
    <row r="445" spans="2:94" ht="13" x14ac:dyDescent="0.25">
      <c r="B445" s="50"/>
      <c r="C445" s="53"/>
      <c r="D445" s="53"/>
      <c r="E445" s="50"/>
      <c r="F445" s="48"/>
      <c r="G445" s="48"/>
      <c r="CP445" s="49"/>
    </row>
    <row r="446" spans="2:94" ht="13" x14ac:dyDescent="0.25">
      <c r="B446" s="50"/>
      <c r="C446" s="53"/>
      <c r="D446" s="53"/>
      <c r="E446" s="50"/>
      <c r="F446" s="48"/>
      <c r="G446" s="48"/>
      <c r="CP446" s="49"/>
    </row>
    <row r="447" spans="2:94" ht="13" x14ac:dyDescent="0.25">
      <c r="B447" s="50"/>
      <c r="C447" s="53"/>
      <c r="D447" s="53"/>
      <c r="E447" s="50"/>
      <c r="F447" s="48"/>
      <c r="G447" s="48"/>
      <c r="CP447" s="49"/>
    </row>
    <row r="448" spans="2:94" ht="13" x14ac:dyDescent="0.25">
      <c r="B448" s="50"/>
      <c r="C448" s="53"/>
      <c r="D448" s="53"/>
      <c r="E448" s="50"/>
      <c r="F448" s="48"/>
      <c r="G448" s="48"/>
      <c r="CP448" s="49"/>
    </row>
    <row r="449" spans="2:94" ht="13" x14ac:dyDescent="0.25">
      <c r="B449" s="50"/>
      <c r="C449" s="53"/>
      <c r="D449" s="53"/>
      <c r="E449" s="50"/>
      <c r="F449" s="48"/>
      <c r="G449" s="48"/>
      <c r="CP449" s="49"/>
    </row>
    <row r="450" spans="2:94" ht="13" x14ac:dyDescent="0.25">
      <c r="B450" s="50"/>
      <c r="C450" s="53"/>
      <c r="D450" s="53"/>
      <c r="E450" s="50"/>
      <c r="F450" s="48"/>
      <c r="G450" s="48"/>
      <c r="CP450" s="49"/>
    </row>
    <row r="451" spans="2:94" ht="13" x14ac:dyDescent="0.25">
      <c r="B451" s="50"/>
      <c r="C451" s="53"/>
      <c r="D451" s="53"/>
      <c r="E451" s="50"/>
      <c r="F451" s="48"/>
      <c r="G451" s="48"/>
      <c r="CP451" s="49"/>
    </row>
    <row r="452" spans="2:94" ht="13" x14ac:dyDescent="0.25">
      <c r="B452" s="50"/>
      <c r="C452" s="53"/>
      <c r="D452" s="53"/>
      <c r="E452" s="50"/>
      <c r="F452" s="48"/>
      <c r="G452" s="48"/>
      <c r="CP452" s="49"/>
    </row>
    <row r="453" spans="2:94" ht="13" x14ac:dyDescent="0.25">
      <c r="B453" s="50"/>
      <c r="C453" s="53"/>
      <c r="D453" s="53"/>
      <c r="E453" s="50"/>
      <c r="F453" s="48"/>
      <c r="G453" s="48"/>
      <c r="CP453" s="49"/>
    </row>
    <row r="454" spans="2:94" ht="13" x14ac:dyDescent="0.25">
      <c r="B454" s="50"/>
      <c r="C454" s="53"/>
      <c r="D454" s="53"/>
      <c r="E454" s="50"/>
      <c r="F454" s="48"/>
      <c r="G454" s="48"/>
      <c r="CP454" s="49"/>
    </row>
    <row r="455" spans="2:94" ht="13" x14ac:dyDescent="0.25">
      <c r="B455" s="50"/>
      <c r="C455" s="53"/>
      <c r="D455" s="53"/>
      <c r="E455" s="50"/>
      <c r="F455" s="48"/>
      <c r="G455" s="48"/>
      <c r="CP455" s="49"/>
    </row>
    <row r="456" spans="2:94" ht="13" x14ac:dyDescent="0.25">
      <c r="B456" s="50"/>
      <c r="C456" s="53"/>
      <c r="D456" s="53"/>
      <c r="E456" s="50"/>
      <c r="F456" s="48"/>
      <c r="G456" s="48"/>
      <c r="CP456" s="49"/>
    </row>
    <row r="457" spans="2:94" ht="13" x14ac:dyDescent="0.25">
      <c r="B457" s="50"/>
      <c r="C457" s="53"/>
      <c r="D457" s="53"/>
      <c r="E457" s="50"/>
      <c r="F457" s="48"/>
      <c r="G457" s="48"/>
      <c r="CP457" s="49"/>
    </row>
    <row r="458" spans="2:94" ht="13" x14ac:dyDescent="0.25">
      <c r="B458" s="50"/>
      <c r="C458" s="53"/>
      <c r="D458" s="53"/>
      <c r="E458" s="50"/>
      <c r="F458" s="48"/>
      <c r="G458" s="48"/>
      <c r="CP458" s="49"/>
    </row>
    <row r="459" spans="2:94" ht="13" x14ac:dyDescent="0.25">
      <c r="B459" s="50"/>
      <c r="C459" s="53"/>
      <c r="D459" s="53"/>
      <c r="E459" s="50"/>
      <c r="F459" s="48"/>
      <c r="G459" s="48"/>
      <c r="CP459" s="49"/>
    </row>
    <row r="460" spans="2:94" ht="13" x14ac:dyDescent="0.25">
      <c r="B460" s="50"/>
      <c r="C460" s="53"/>
      <c r="D460" s="53"/>
      <c r="E460" s="50"/>
      <c r="F460" s="48"/>
      <c r="G460" s="48"/>
      <c r="CP460" s="49"/>
    </row>
    <row r="461" spans="2:94" ht="13" x14ac:dyDescent="0.25">
      <c r="B461" s="50"/>
      <c r="C461" s="53"/>
      <c r="D461" s="53"/>
      <c r="E461" s="50"/>
      <c r="F461" s="48"/>
      <c r="G461" s="48"/>
      <c r="CP461" s="49"/>
    </row>
    <row r="462" spans="2:94" ht="13" x14ac:dyDescent="0.25">
      <c r="B462" s="50"/>
      <c r="C462" s="53"/>
      <c r="D462" s="53"/>
      <c r="E462" s="50"/>
      <c r="F462" s="48"/>
      <c r="G462" s="48"/>
      <c r="CP462" s="49"/>
    </row>
    <row r="463" spans="2:94" ht="13" x14ac:dyDescent="0.25">
      <c r="B463" s="50"/>
      <c r="C463" s="53"/>
      <c r="D463" s="53"/>
      <c r="E463" s="50"/>
      <c r="F463" s="48"/>
      <c r="G463" s="48"/>
      <c r="CP463" s="49"/>
    </row>
    <row r="464" spans="2:94" ht="13" x14ac:dyDescent="0.25">
      <c r="B464" s="50"/>
      <c r="C464" s="53"/>
      <c r="D464" s="53"/>
      <c r="E464" s="50"/>
      <c r="F464" s="48"/>
      <c r="G464" s="48"/>
      <c r="CP464" s="49"/>
    </row>
    <row r="465" spans="2:94" ht="13" x14ac:dyDescent="0.25">
      <c r="B465" s="50"/>
      <c r="C465" s="53"/>
      <c r="D465" s="53"/>
      <c r="E465" s="50"/>
      <c r="F465" s="48"/>
      <c r="G465" s="48"/>
      <c r="CP465" s="49"/>
    </row>
    <row r="466" spans="2:94" ht="13" x14ac:dyDescent="0.25">
      <c r="B466" s="50"/>
      <c r="C466" s="53"/>
      <c r="D466" s="53"/>
      <c r="E466" s="50"/>
      <c r="F466" s="48"/>
      <c r="G466" s="48"/>
      <c r="CP466" s="49"/>
    </row>
    <row r="467" spans="2:94" ht="13" x14ac:dyDescent="0.25">
      <c r="B467" s="50"/>
      <c r="C467" s="53"/>
      <c r="D467" s="53"/>
      <c r="E467" s="50"/>
      <c r="F467" s="48"/>
      <c r="G467" s="48"/>
      <c r="CP467" s="49"/>
    </row>
    <row r="468" spans="2:94" ht="13" x14ac:dyDescent="0.25">
      <c r="B468" s="50"/>
      <c r="C468" s="53"/>
      <c r="D468" s="53"/>
      <c r="E468" s="50"/>
      <c r="F468" s="48"/>
      <c r="G468" s="48"/>
      <c r="CP468" s="49"/>
    </row>
    <row r="469" spans="2:94" ht="13" x14ac:dyDescent="0.25">
      <c r="B469" s="50"/>
      <c r="C469" s="53"/>
      <c r="D469" s="53"/>
      <c r="E469" s="50"/>
      <c r="F469" s="48"/>
      <c r="G469" s="48"/>
      <c r="CP469" s="49"/>
    </row>
    <row r="470" spans="2:94" ht="13" x14ac:dyDescent="0.25">
      <c r="B470" s="50"/>
      <c r="C470" s="53"/>
      <c r="D470" s="53"/>
      <c r="E470" s="50"/>
      <c r="F470" s="48"/>
      <c r="G470" s="48"/>
      <c r="CP470" s="49"/>
    </row>
    <row r="471" spans="2:94" ht="13" x14ac:dyDescent="0.25">
      <c r="B471" s="50"/>
      <c r="C471" s="53"/>
      <c r="D471" s="53"/>
      <c r="E471" s="50"/>
      <c r="F471" s="48"/>
      <c r="G471" s="48"/>
      <c r="CP471" s="49"/>
    </row>
    <row r="472" spans="2:94" ht="13" x14ac:dyDescent="0.25">
      <c r="B472" s="50"/>
      <c r="C472" s="53"/>
      <c r="D472" s="53"/>
      <c r="E472" s="50"/>
      <c r="F472" s="48"/>
      <c r="G472" s="48"/>
      <c r="CP472" s="49"/>
    </row>
    <row r="473" spans="2:94" ht="13" x14ac:dyDescent="0.25">
      <c r="B473" s="50"/>
      <c r="C473" s="53"/>
      <c r="D473" s="53"/>
      <c r="E473" s="50"/>
      <c r="F473" s="48"/>
      <c r="G473" s="48"/>
      <c r="CP473" s="49"/>
    </row>
    <row r="474" spans="2:94" ht="13" x14ac:dyDescent="0.25">
      <c r="B474" s="50"/>
      <c r="C474" s="53"/>
      <c r="D474" s="53"/>
      <c r="E474" s="50"/>
      <c r="F474" s="48"/>
      <c r="G474" s="48"/>
      <c r="CP474" s="49"/>
    </row>
    <row r="475" spans="2:94" ht="13" x14ac:dyDescent="0.25">
      <c r="B475" s="50"/>
      <c r="C475" s="53"/>
      <c r="D475" s="53"/>
      <c r="E475" s="50"/>
      <c r="F475" s="48"/>
      <c r="G475" s="48"/>
      <c r="CP475" s="49"/>
    </row>
    <row r="476" spans="2:94" ht="13" x14ac:dyDescent="0.25">
      <c r="B476" s="50"/>
      <c r="C476" s="53"/>
      <c r="D476" s="53"/>
      <c r="E476" s="50"/>
      <c r="F476" s="48"/>
      <c r="G476" s="48"/>
      <c r="CP476" s="49"/>
    </row>
    <row r="477" spans="2:94" ht="13" x14ac:dyDescent="0.25">
      <c r="B477" s="50"/>
      <c r="C477" s="53"/>
      <c r="D477" s="53"/>
      <c r="E477" s="50"/>
      <c r="F477" s="48"/>
      <c r="G477" s="48"/>
      <c r="CP477" s="49"/>
    </row>
    <row r="478" spans="2:94" ht="13" x14ac:dyDescent="0.25">
      <c r="B478" s="50"/>
      <c r="C478" s="53"/>
      <c r="D478" s="53"/>
      <c r="E478" s="50"/>
      <c r="F478" s="48"/>
      <c r="G478" s="48"/>
      <c r="CP478" s="49"/>
    </row>
    <row r="479" spans="2:94" ht="13" x14ac:dyDescent="0.25">
      <c r="B479" s="50"/>
      <c r="C479" s="53"/>
      <c r="D479" s="53"/>
      <c r="E479" s="50"/>
      <c r="F479" s="48"/>
      <c r="G479" s="48"/>
      <c r="CP479" s="49"/>
    </row>
    <row r="480" spans="2:94" ht="13" x14ac:dyDescent="0.25">
      <c r="B480" s="50"/>
      <c r="C480" s="53"/>
      <c r="D480" s="53"/>
      <c r="E480" s="50"/>
      <c r="F480" s="48"/>
      <c r="G480" s="48"/>
      <c r="CP480" s="49"/>
    </row>
    <row r="481" spans="2:94" ht="13" x14ac:dyDescent="0.25">
      <c r="B481" s="50"/>
      <c r="C481" s="53"/>
      <c r="D481" s="53"/>
      <c r="E481" s="50"/>
      <c r="F481" s="48"/>
      <c r="G481" s="48"/>
      <c r="CP481" s="49"/>
    </row>
    <row r="482" spans="2:94" ht="13" x14ac:dyDescent="0.25">
      <c r="B482" s="50"/>
      <c r="C482" s="53"/>
      <c r="D482" s="53"/>
      <c r="E482" s="50"/>
      <c r="F482" s="48"/>
      <c r="G482" s="48"/>
      <c r="CP482" s="49"/>
    </row>
    <row r="483" spans="2:94" ht="13" x14ac:dyDescent="0.25">
      <c r="B483" s="50"/>
      <c r="C483" s="53"/>
      <c r="D483" s="53"/>
      <c r="E483" s="50"/>
      <c r="F483" s="48"/>
      <c r="G483" s="48"/>
      <c r="CP483" s="49"/>
    </row>
    <row r="484" spans="2:94" ht="13" x14ac:dyDescent="0.25">
      <c r="B484" s="50"/>
      <c r="C484" s="53"/>
      <c r="D484" s="53"/>
      <c r="E484" s="50"/>
      <c r="F484" s="48"/>
      <c r="G484" s="48"/>
      <c r="CP484" s="49"/>
    </row>
    <row r="485" spans="2:94" ht="13" x14ac:dyDescent="0.25">
      <c r="B485" s="50"/>
      <c r="C485" s="53"/>
      <c r="D485" s="53"/>
      <c r="E485" s="50"/>
      <c r="F485" s="48"/>
      <c r="G485" s="48"/>
      <c r="CP485" s="49"/>
    </row>
    <row r="486" spans="2:94" ht="13" x14ac:dyDescent="0.25">
      <c r="B486" s="50"/>
      <c r="C486" s="53"/>
      <c r="D486" s="53"/>
      <c r="E486" s="50"/>
      <c r="F486" s="48"/>
      <c r="G486" s="48"/>
      <c r="CP486" s="49"/>
    </row>
    <row r="487" spans="2:94" ht="13" x14ac:dyDescent="0.25">
      <c r="B487" s="50"/>
      <c r="C487" s="53"/>
      <c r="D487" s="53"/>
      <c r="E487" s="50"/>
      <c r="F487" s="48"/>
      <c r="G487" s="48"/>
      <c r="CP487" s="49"/>
    </row>
    <row r="488" spans="2:94" ht="13" x14ac:dyDescent="0.25">
      <c r="B488" s="50"/>
      <c r="C488" s="53"/>
      <c r="D488" s="53"/>
      <c r="E488" s="50"/>
      <c r="F488" s="48"/>
      <c r="G488" s="48"/>
      <c r="CP488" s="49"/>
    </row>
    <row r="489" spans="2:94" ht="13" x14ac:dyDescent="0.25">
      <c r="B489" s="50"/>
      <c r="C489" s="53"/>
      <c r="D489" s="53"/>
      <c r="E489" s="50"/>
      <c r="F489" s="48"/>
      <c r="G489" s="48"/>
      <c r="CP489" s="49"/>
    </row>
    <row r="490" spans="2:94" ht="13" x14ac:dyDescent="0.25">
      <c r="B490" s="50"/>
      <c r="C490" s="53"/>
      <c r="D490" s="53"/>
      <c r="E490" s="50"/>
      <c r="F490" s="48"/>
      <c r="G490" s="48"/>
      <c r="CP490" s="49"/>
    </row>
    <row r="491" spans="2:94" ht="13" x14ac:dyDescent="0.25">
      <c r="B491" s="50"/>
      <c r="C491" s="53"/>
      <c r="D491" s="53"/>
      <c r="E491" s="50"/>
      <c r="F491" s="48"/>
      <c r="G491" s="48"/>
      <c r="CP491" s="49"/>
    </row>
    <row r="492" spans="2:94" ht="13" x14ac:dyDescent="0.25">
      <c r="B492" s="50"/>
      <c r="C492" s="53"/>
      <c r="D492" s="53"/>
      <c r="E492" s="50"/>
      <c r="F492" s="48"/>
      <c r="G492" s="48"/>
      <c r="CP492" s="49"/>
    </row>
    <row r="493" spans="2:94" ht="13" x14ac:dyDescent="0.25">
      <c r="B493" s="50"/>
      <c r="C493" s="53"/>
      <c r="D493" s="53"/>
      <c r="E493" s="50"/>
      <c r="F493" s="48"/>
      <c r="G493" s="48"/>
      <c r="CP493" s="49"/>
    </row>
    <row r="494" spans="2:94" ht="13" x14ac:dyDescent="0.25">
      <c r="B494" s="50"/>
      <c r="C494" s="53"/>
      <c r="D494" s="53"/>
      <c r="E494" s="50"/>
      <c r="F494" s="48"/>
      <c r="G494" s="48"/>
      <c r="CP494" s="49"/>
    </row>
    <row r="495" spans="2:94" ht="13" x14ac:dyDescent="0.25">
      <c r="B495" s="50"/>
      <c r="C495" s="53"/>
      <c r="D495" s="53"/>
      <c r="E495" s="50"/>
      <c r="F495" s="48"/>
      <c r="G495" s="48"/>
      <c r="CP495" s="49"/>
    </row>
    <row r="496" spans="2:94" ht="13" x14ac:dyDescent="0.25">
      <c r="B496" s="50"/>
      <c r="C496" s="53"/>
      <c r="D496" s="53"/>
      <c r="E496" s="50"/>
      <c r="F496" s="48"/>
      <c r="G496" s="48"/>
      <c r="CP496" s="49"/>
    </row>
    <row r="497" spans="2:94" ht="13" x14ac:dyDescent="0.25">
      <c r="B497" s="50"/>
      <c r="C497" s="53"/>
      <c r="D497" s="53"/>
      <c r="E497" s="50"/>
      <c r="F497" s="48"/>
      <c r="G497" s="48"/>
      <c r="CP497" s="49"/>
    </row>
    <row r="498" spans="2:94" ht="13" x14ac:dyDescent="0.25">
      <c r="B498" s="50"/>
      <c r="C498" s="53"/>
      <c r="D498" s="53"/>
      <c r="E498" s="50"/>
      <c r="F498" s="48"/>
      <c r="G498" s="48"/>
      <c r="CP498" s="49"/>
    </row>
    <row r="499" spans="2:94" ht="13" x14ac:dyDescent="0.25">
      <c r="B499" s="50"/>
      <c r="C499" s="53"/>
      <c r="D499" s="53"/>
      <c r="E499" s="50"/>
      <c r="F499" s="48"/>
      <c r="G499" s="48"/>
      <c r="CP499" s="49"/>
    </row>
    <row r="500" spans="2:94" ht="13" x14ac:dyDescent="0.25">
      <c r="B500" s="50"/>
      <c r="C500" s="53"/>
      <c r="D500" s="53"/>
      <c r="E500" s="50"/>
      <c r="F500" s="48"/>
      <c r="G500" s="48"/>
      <c r="CP500" s="49"/>
    </row>
    <row r="501" spans="2:94" ht="13" x14ac:dyDescent="0.25">
      <c r="B501" s="50"/>
      <c r="C501" s="53"/>
      <c r="D501" s="53"/>
      <c r="E501" s="50"/>
      <c r="F501" s="48"/>
      <c r="G501" s="48"/>
      <c r="CP501" s="49"/>
    </row>
    <row r="502" spans="2:94" ht="13" x14ac:dyDescent="0.25">
      <c r="B502" s="50"/>
      <c r="C502" s="53"/>
      <c r="D502" s="53"/>
      <c r="E502" s="50"/>
      <c r="F502" s="48"/>
      <c r="G502" s="48"/>
      <c r="CP502" s="49"/>
    </row>
    <row r="503" spans="2:94" ht="13" x14ac:dyDescent="0.25">
      <c r="B503" s="50"/>
      <c r="C503" s="53"/>
      <c r="D503" s="53"/>
      <c r="E503" s="50"/>
      <c r="F503" s="48"/>
      <c r="G503" s="48"/>
      <c r="CP503" s="49"/>
    </row>
    <row r="504" spans="2:94" ht="13" x14ac:dyDescent="0.25">
      <c r="B504" s="50"/>
      <c r="C504" s="53"/>
      <c r="D504" s="53"/>
      <c r="E504" s="50"/>
      <c r="F504" s="48"/>
      <c r="G504" s="48"/>
      <c r="CP504" s="49"/>
    </row>
    <row r="505" spans="2:94" ht="13" x14ac:dyDescent="0.25">
      <c r="B505" s="50"/>
      <c r="C505" s="53"/>
      <c r="D505" s="53"/>
      <c r="E505" s="50"/>
      <c r="F505" s="48"/>
      <c r="G505" s="48"/>
      <c r="CP505" s="49"/>
    </row>
    <row r="506" spans="2:94" ht="13" x14ac:dyDescent="0.25">
      <c r="B506" s="50"/>
      <c r="C506" s="53"/>
      <c r="D506" s="53"/>
      <c r="E506" s="50"/>
      <c r="F506" s="48"/>
      <c r="G506" s="48"/>
      <c r="CP506" s="49"/>
    </row>
    <row r="507" spans="2:94" ht="13" x14ac:dyDescent="0.25">
      <c r="B507" s="50"/>
      <c r="C507" s="53"/>
      <c r="D507" s="53"/>
      <c r="E507" s="50"/>
      <c r="F507" s="48"/>
      <c r="G507" s="48"/>
      <c r="CP507" s="49"/>
    </row>
    <row r="508" spans="2:94" ht="13" x14ac:dyDescent="0.25">
      <c r="B508" s="50"/>
      <c r="C508" s="53"/>
      <c r="D508" s="53"/>
      <c r="E508" s="50"/>
      <c r="F508" s="48"/>
      <c r="G508" s="48"/>
      <c r="CP508" s="49"/>
    </row>
    <row r="509" spans="2:94" ht="13" x14ac:dyDescent="0.25">
      <c r="B509" s="50"/>
      <c r="C509" s="53"/>
      <c r="D509" s="53"/>
      <c r="E509" s="50"/>
      <c r="F509" s="48"/>
      <c r="G509" s="48"/>
      <c r="CP509" s="49"/>
    </row>
    <row r="510" spans="2:94" ht="13" x14ac:dyDescent="0.25">
      <c r="B510" s="50"/>
      <c r="C510" s="53"/>
      <c r="D510" s="53"/>
      <c r="E510" s="50"/>
      <c r="F510" s="48"/>
      <c r="G510" s="48"/>
      <c r="CP510" s="49"/>
    </row>
    <row r="511" spans="2:94" ht="13" x14ac:dyDescent="0.25">
      <c r="B511" s="50"/>
      <c r="C511" s="53"/>
      <c r="D511" s="53"/>
      <c r="E511" s="50"/>
      <c r="F511" s="48"/>
      <c r="G511" s="48"/>
      <c r="CP511" s="49"/>
    </row>
    <row r="512" spans="2:94" ht="13" x14ac:dyDescent="0.25">
      <c r="B512" s="50"/>
      <c r="C512" s="53"/>
      <c r="D512" s="53"/>
      <c r="E512" s="50"/>
      <c r="F512" s="48"/>
      <c r="G512" s="48"/>
      <c r="CP512" s="49"/>
    </row>
    <row r="513" spans="2:94" ht="13" x14ac:dyDescent="0.25">
      <c r="B513" s="50"/>
      <c r="C513" s="53"/>
      <c r="D513" s="53"/>
      <c r="E513" s="50"/>
      <c r="F513" s="48"/>
      <c r="G513" s="48"/>
      <c r="CP513" s="49"/>
    </row>
    <row r="514" spans="2:94" ht="13" x14ac:dyDescent="0.25">
      <c r="B514" s="50"/>
      <c r="C514" s="53"/>
      <c r="D514" s="53"/>
      <c r="E514" s="50"/>
      <c r="F514" s="48"/>
      <c r="G514" s="48"/>
      <c r="CP514" s="49"/>
    </row>
    <row r="515" spans="2:94" ht="13" x14ac:dyDescent="0.25">
      <c r="B515" s="50"/>
      <c r="C515" s="53"/>
      <c r="D515" s="53"/>
      <c r="E515" s="50"/>
      <c r="F515" s="48"/>
      <c r="G515" s="48"/>
      <c r="CP515" s="49"/>
    </row>
    <row r="516" spans="2:94" ht="13" x14ac:dyDescent="0.25">
      <c r="B516" s="50"/>
      <c r="C516" s="53"/>
      <c r="D516" s="53"/>
      <c r="E516" s="50"/>
      <c r="F516" s="48"/>
      <c r="G516" s="48"/>
      <c r="CP516" s="49"/>
    </row>
    <row r="517" spans="2:94" ht="13" x14ac:dyDescent="0.25">
      <c r="B517" s="50"/>
      <c r="C517" s="53"/>
      <c r="D517" s="53"/>
      <c r="E517" s="50"/>
      <c r="F517" s="48"/>
      <c r="G517" s="48"/>
      <c r="CP517" s="49"/>
    </row>
    <row r="518" spans="2:94" ht="13" x14ac:dyDescent="0.25">
      <c r="B518" s="50"/>
      <c r="C518" s="53"/>
      <c r="D518" s="53"/>
      <c r="E518" s="50"/>
      <c r="F518" s="48"/>
      <c r="G518" s="48"/>
      <c r="CP518" s="49"/>
    </row>
    <row r="519" spans="2:94" ht="13" x14ac:dyDescent="0.25">
      <c r="B519" s="50"/>
      <c r="C519" s="53"/>
      <c r="D519" s="53"/>
      <c r="E519" s="50"/>
      <c r="F519" s="48"/>
      <c r="G519" s="48"/>
      <c r="CP519" s="49"/>
    </row>
    <row r="520" spans="2:94" ht="13" x14ac:dyDescent="0.25">
      <c r="B520" s="50"/>
      <c r="C520" s="53"/>
      <c r="D520" s="53"/>
      <c r="E520" s="50"/>
      <c r="F520" s="48"/>
      <c r="G520" s="48"/>
      <c r="CP520" s="49"/>
    </row>
    <row r="521" spans="2:94" ht="13" x14ac:dyDescent="0.25">
      <c r="B521" s="50"/>
      <c r="C521" s="53"/>
      <c r="D521" s="53"/>
      <c r="E521" s="50"/>
      <c r="F521" s="48"/>
      <c r="G521" s="48"/>
      <c r="CP521" s="49"/>
    </row>
    <row r="522" spans="2:94" ht="13" x14ac:dyDescent="0.25">
      <c r="B522" s="50"/>
      <c r="C522" s="53"/>
      <c r="D522" s="53"/>
      <c r="E522" s="50"/>
      <c r="F522" s="48"/>
      <c r="G522" s="48"/>
      <c r="CP522" s="49"/>
    </row>
    <row r="523" spans="2:94" ht="13" x14ac:dyDescent="0.25">
      <c r="B523" s="50"/>
      <c r="C523" s="53"/>
      <c r="D523" s="53"/>
      <c r="E523" s="50"/>
      <c r="F523" s="48"/>
      <c r="G523" s="48"/>
      <c r="CP523" s="49"/>
    </row>
    <row r="524" spans="2:94" ht="13" x14ac:dyDescent="0.25">
      <c r="B524" s="50"/>
      <c r="C524" s="53"/>
      <c r="D524" s="53"/>
      <c r="E524" s="50"/>
      <c r="F524" s="48"/>
      <c r="G524" s="48"/>
      <c r="CP524" s="49"/>
    </row>
    <row r="525" spans="2:94" ht="13" x14ac:dyDescent="0.25">
      <c r="B525" s="50"/>
      <c r="C525" s="53"/>
      <c r="D525" s="53"/>
      <c r="E525" s="50"/>
      <c r="F525" s="48"/>
      <c r="G525" s="48"/>
      <c r="CP525" s="49"/>
    </row>
    <row r="526" spans="2:94" ht="13" x14ac:dyDescent="0.25">
      <c r="B526" s="50"/>
      <c r="C526" s="53"/>
      <c r="D526" s="53"/>
      <c r="E526" s="50"/>
      <c r="F526" s="48"/>
      <c r="G526" s="48"/>
      <c r="CP526" s="49"/>
    </row>
    <row r="527" spans="2:94" ht="13" x14ac:dyDescent="0.25">
      <c r="B527" s="50"/>
      <c r="C527" s="53"/>
      <c r="D527" s="53"/>
      <c r="E527" s="50"/>
      <c r="F527" s="48"/>
      <c r="G527" s="48"/>
      <c r="CP527" s="49"/>
    </row>
    <row r="528" spans="2:94" ht="13" x14ac:dyDescent="0.25">
      <c r="B528" s="50"/>
      <c r="C528" s="53"/>
      <c r="D528" s="53"/>
      <c r="E528" s="50"/>
      <c r="F528" s="48"/>
      <c r="G528" s="48"/>
      <c r="CP528" s="49"/>
    </row>
    <row r="529" spans="2:94" ht="13" x14ac:dyDescent="0.25">
      <c r="B529" s="50"/>
      <c r="C529" s="53"/>
      <c r="D529" s="53"/>
      <c r="E529" s="50"/>
      <c r="F529" s="48"/>
      <c r="G529" s="48"/>
      <c r="CP529" s="49"/>
    </row>
    <row r="530" spans="2:94" ht="13" x14ac:dyDescent="0.25">
      <c r="B530" s="50"/>
      <c r="C530" s="53"/>
      <c r="D530" s="53"/>
      <c r="E530" s="50"/>
      <c r="F530" s="48"/>
      <c r="G530" s="48"/>
      <c r="CP530" s="49"/>
    </row>
    <row r="531" spans="2:94" ht="13" x14ac:dyDescent="0.25">
      <c r="B531" s="50"/>
      <c r="C531" s="53"/>
      <c r="D531" s="53"/>
      <c r="E531" s="50"/>
      <c r="F531" s="48"/>
      <c r="G531" s="48"/>
      <c r="CP531" s="49"/>
    </row>
    <row r="532" spans="2:94" ht="13" x14ac:dyDescent="0.25">
      <c r="B532" s="50"/>
      <c r="C532" s="53"/>
      <c r="D532" s="53"/>
      <c r="E532" s="50"/>
      <c r="F532" s="48"/>
      <c r="G532" s="48"/>
      <c r="CP532" s="49"/>
    </row>
    <row r="533" spans="2:94" ht="13" x14ac:dyDescent="0.25">
      <c r="B533" s="50"/>
      <c r="C533" s="53"/>
      <c r="D533" s="53"/>
      <c r="E533" s="50"/>
      <c r="F533" s="48"/>
      <c r="G533" s="48"/>
      <c r="CP533" s="49"/>
    </row>
    <row r="534" spans="2:94" ht="13" x14ac:dyDescent="0.25">
      <c r="B534" s="50"/>
      <c r="C534" s="53"/>
      <c r="D534" s="53"/>
      <c r="E534" s="50"/>
      <c r="F534" s="48"/>
      <c r="G534" s="48"/>
      <c r="CP534" s="49"/>
    </row>
    <row r="535" spans="2:94" ht="13" x14ac:dyDescent="0.25">
      <c r="B535" s="50"/>
      <c r="C535" s="53"/>
      <c r="D535" s="53"/>
      <c r="E535" s="50"/>
      <c r="F535" s="48"/>
      <c r="G535" s="48"/>
      <c r="CP535" s="49"/>
    </row>
    <row r="536" spans="2:94" ht="13" x14ac:dyDescent="0.25">
      <c r="B536" s="50"/>
      <c r="C536" s="53"/>
      <c r="D536" s="53"/>
      <c r="E536" s="50"/>
      <c r="F536" s="48"/>
      <c r="G536" s="48"/>
      <c r="CP536" s="49"/>
    </row>
    <row r="537" spans="2:94" ht="13" x14ac:dyDescent="0.25">
      <c r="B537" s="50"/>
      <c r="C537" s="53"/>
      <c r="D537" s="53"/>
      <c r="E537" s="50"/>
      <c r="F537" s="48"/>
      <c r="G537" s="48"/>
      <c r="CP537" s="49"/>
    </row>
    <row r="538" spans="2:94" ht="13" x14ac:dyDescent="0.25">
      <c r="B538" s="50"/>
      <c r="C538" s="53"/>
      <c r="D538" s="53"/>
      <c r="E538" s="50"/>
      <c r="F538" s="48"/>
      <c r="G538" s="48"/>
      <c r="CP538" s="49"/>
    </row>
    <row r="539" spans="2:94" ht="13" x14ac:dyDescent="0.25">
      <c r="B539" s="50"/>
      <c r="C539" s="53"/>
      <c r="D539" s="53"/>
      <c r="E539" s="50"/>
      <c r="F539" s="48"/>
      <c r="G539" s="48"/>
      <c r="CP539" s="49"/>
    </row>
    <row r="540" spans="2:94" ht="13" x14ac:dyDescent="0.25">
      <c r="B540" s="50"/>
      <c r="C540" s="53"/>
      <c r="D540" s="53"/>
      <c r="E540" s="50"/>
      <c r="F540" s="48"/>
      <c r="G540" s="48"/>
      <c r="CP540" s="49"/>
    </row>
    <row r="541" spans="2:94" ht="13" x14ac:dyDescent="0.25">
      <c r="B541" s="50"/>
      <c r="C541" s="53"/>
      <c r="D541" s="53"/>
      <c r="E541" s="50"/>
      <c r="F541" s="48"/>
      <c r="G541" s="48"/>
      <c r="CP541" s="49"/>
    </row>
    <row r="542" spans="2:94" ht="13" x14ac:dyDescent="0.25">
      <c r="B542" s="50"/>
      <c r="C542" s="53"/>
      <c r="D542" s="53"/>
      <c r="E542" s="50"/>
      <c r="F542" s="48"/>
      <c r="G542" s="48"/>
      <c r="CP542" s="49"/>
    </row>
    <row r="543" spans="2:94" ht="13" x14ac:dyDescent="0.25">
      <c r="B543" s="50"/>
      <c r="C543" s="53"/>
      <c r="D543" s="53"/>
      <c r="E543" s="50"/>
      <c r="F543" s="48"/>
      <c r="G543" s="48"/>
      <c r="CP543" s="49"/>
    </row>
    <row r="544" spans="2:94" ht="13" x14ac:dyDescent="0.25">
      <c r="B544" s="50"/>
      <c r="C544" s="53"/>
      <c r="D544" s="53"/>
      <c r="E544" s="50"/>
      <c r="F544" s="48"/>
      <c r="G544" s="48"/>
      <c r="CP544" s="49"/>
    </row>
    <row r="545" spans="2:94" ht="13" x14ac:dyDescent="0.25">
      <c r="B545" s="50"/>
      <c r="C545" s="53"/>
      <c r="D545" s="53"/>
      <c r="E545" s="50"/>
      <c r="F545" s="48"/>
      <c r="G545" s="48"/>
      <c r="CP545" s="49"/>
    </row>
    <row r="546" spans="2:94" ht="13" x14ac:dyDescent="0.25">
      <c r="B546" s="50"/>
      <c r="C546" s="53"/>
      <c r="D546" s="53"/>
      <c r="E546" s="50"/>
      <c r="F546" s="48"/>
      <c r="G546" s="48"/>
      <c r="CP546" s="49"/>
    </row>
    <row r="547" spans="2:94" ht="13" x14ac:dyDescent="0.25">
      <c r="B547" s="50"/>
      <c r="C547" s="53"/>
      <c r="D547" s="53"/>
      <c r="E547" s="50"/>
      <c r="F547" s="48"/>
      <c r="G547" s="48"/>
      <c r="CP547" s="49"/>
    </row>
    <row r="548" spans="2:94" ht="13" x14ac:dyDescent="0.25">
      <c r="B548" s="50"/>
      <c r="C548" s="53"/>
      <c r="D548" s="53"/>
      <c r="E548" s="50"/>
      <c r="F548" s="48"/>
      <c r="G548" s="48"/>
      <c r="CP548" s="49"/>
    </row>
    <row r="549" spans="2:94" ht="13" x14ac:dyDescent="0.25">
      <c r="B549" s="50"/>
      <c r="C549" s="53"/>
      <c r="D549" s="53"/>
      <c r="E549" s="50"/>
      <c r="F549" s="48"/>
      <c r="G549" s="48"/>
      <c r="CP549" s="49"/>
    </row>
    <row r="550" spans="2:94" ht="13" x14ac:dyDescent="0.25">
      <c r="B550" s="50"/>
      <c r="C550" s="53"/>
      <c r="D550" s="53"/>
      <c r="E550" s="50"/>
      <c r="F550" s="48"/>
      <c r="G550" s="48"/>
      <c r="CP550" s="49"/>
    </row>
    <row r="551" spans="2:94" ht="13" x14ac:dyDescent="0.25">
      <c r="B551" s="50"/>
      <c r="C551" s="53"/>
      <c r="D551" s="53"/>
      <c r="E551" s="50"/>
      <c r="F551" s="48"/>
      <c r="G551" s="48"/>
      <c r="CP551" s="49"/>
    </row>
    <row r="552" spans="2:94" ht="13" x14ac:dyDescent="0.25">
      <c r="B552" s="50"/>
      <c r="C552" s="53"/>
      <c r="D552" s="53"/>
      <c r="E552" s="50"/>
      <c r="F552" s="48"/>
      <c r="G552" s="48"/>
      <c r="CP552" s="49"/>
    </row>
    <row r="553" spans="2:94" ht="13" x14ac:dyDescent="0.25">
      <c r="B553" s="50"/>
      <c r="C553" s="53"/>
      <c r="D553" s="53"/>
      <c r="E553" s="50"/>
      <c r="F553" s="48"/>
      <c r="G553" s="48"/>
      <c r="CP553" s="49"/>
    </row>
    <row r="554" spans="2:94" ht="13" x14ac:dyDescent="0.25">
      <c r="B554" s="50"/>
      <c r="C554" s="53"/>
      <c r="D554" s="53"/>
      <c r="E554" s="50"/>
      <c r="F554" s="48"/>
      <c r="G554" s="48"/>
      <c r="CP554" s="49"/>
    </row>
    <row r="555" spans="2:94" ht="13" x14ac:dyDescent="0.25">
      <c r="B555" s="50"/>
      <c r="C555" s="53"/>
      <c r="D555" s="53"/>
      <c r="E555" s="50"/>
      <c r="F555" s="48"/>
      <c r="G555" s="48"/>
      <c r="CP555" s="49"/>
    </row>
    <row r="556" spans="2:94" ht="13" x14ac:dyDescent="0.25">
      <c r="B556" s="50"/>
      <c r="C556" s="53"/>
      <c r="D556" s="53"/>
      <c r="E556" s="50"/>
      <c r="F556" s="48"/>
      <c r="G556" s="48"/>
      <c r="CP556" s="49"/>
    </row>
    <row r="557" spans="2:94" ht="13" x14ac:dyDescent="0.25">
      <c r="B557" s="50"/>
      <c r="C557" s="53"/>
      <c r="D557" s="53"/>
      <c r="E557" s="50"/>
      <c r="F557" s="48"/>
      <c r="G557" s="48"/>
      <c r="CP557" s="49"/>
    </row>
    <row r="558" spans="2:94" ht="13" x14ac:dyDescent="0.25">
      <c r="B558" s="50"/>
      <c r="C558" s="53"/>
      <c r="D558" s="53"/>
      <c r="E558" s="50"/>
      <c r="F558" s="48"/>
      <c r="G558" s="48"/>
      <c r="CP558" s="49"/>
    </row>
    <row r="559" spans="2:94" ht="13" x14ac:dyDescent="0.25">
      <c r="B559" s="50"/>
      <c r="C559" s="53"/>
      <c r="D559" s="53"/>
      <c r="E559" s="50"/>
      <c r="F559" s="48"/>
      <c r="G559" s="48"/>
      <c r="CP559" s="49"/>
    </row>
    <row r="560" spans="2:94" ht="13" x14ac:dyDescent="0.25">
      <c r="B560" s="50"/>
      <c r="C560" s="53"/>
      <c r="D560" s="53"/>
      <c r="E560" s="50"/>
      <c r="F560" s="48"/>
      <c r="G560" s="48"/>
      <c r="CP560" s="49"/>
    </row>
    <row r="561" spans="2:94" ht="13" x14ac:dyDescent="0.25">
      <c r="B561" s="50"/>
      <c r="C561" s="53"/>
      <c r="D561" s="53"/>
      <c r="E561" s="50"/>
      <c r="F561" s="48"/>
      <c r="G561" s="48"/>
      <c r="CP561" s="49"/>
    </row>
    <row r="562" spans="2:94" ht="13" x14ac:dyDescent="0.25">
      <c r="B562" s="50"/>
      <c r="C562" s="53"/>
      <c r="D562" s="53"/>
      <c r="E562" s="50"/>
      <c r="F562" s="48"/>
      <c r="G562" s="48"/>
      <c r="CP562" s="49"/>
    </row>
    <row r="563" spans="2:94" ht="13" x14ac:dyDescent="0.25">
      <c r="B563" s="50"/>
      <c r="C563" s="53"/>
      <c r="D563" s="53"/>
      <c r="E563" s="50"/>
      <c r="F563" s="48"/>
      <c r="G563" s="48"/>
      <c r="CP563" s="49"/>
    </row>
    <row r="564" spans="2:94" ht="13" x14ac:dyDescent="0.25">
      <c r="B564" s="50"/>
      <c r="C564" s="53"/>
      <c r="D564" s="53"/>
      <c r="E564" s="50"/>
      <c r="F564" s="48"/>
      <c r="G564" s="48"/>
      <c r="CP564" s="49"/>
    </row>
    <row r="565" spans="2:94" ht="13" x14ac:dyDescent="0.25">
      <c r="B565" s="50"/>
      <c r="C565" s="53"/>
      <c r="D565" s="53"/>
      <c r="E565" s="50"/>
      <c r="F565" s="48"/>
      <c r="G565" s="48"/>
      <c r="CP565" s="49"/>
    </row>
    <row r="566" spans="2:94" ht="13" x14ac:dyDescent="0.25">
      <c r="B566" s="50"/>
      <c r="C566" s="53"/>
      <c r="D566" s="53"/>
      <c r="E566" s="50"/>
      <c r="F566" s="48"/>
      <c r="G566" s="48"/>
      <c r="CP566" s="49"/>
    </row>
    <row r="567" spans="2:94" ht="13" x14ac:dyDescent="0.25">
      <c r="B567" s="50"/>
      <c r="C567" s="53"/>
      <c r="D567" s="53"/>
      <c r="E567" s="50"/>
      <c r="F567" s="48"/>
      <c r="G567" s="48"/>
      <c r="CP567" s="49"/>
    </row>
    <row r="568" spans="2:94" ht="13" x14ac:dyDescent="0.25">
      <c r="B568" s="50"/>
      <c r="C568" s="53"/>
      <c r="D568" s="53"/>
      <c r="E568" s="50"/>
      <c r="F568" s="48"/>
      <c r="G568" s="48"/>
      <c r="CP568" s="49"/>
    </row>
    <row r="569" spans="2:94" ht="13" x14ac:dyDescent="0.25">
      <c r="B569" s="50"/>
      <c r="C569" s="53"/>
      <c r="D569" s="53"/>
      <c r="E569" s="50"/>
      <c r="F569" s="48"/>
      <c r="G569" s="48"/>
      <c r="CP569" s="49"/>
    </row>
    <row r="570" spans="2:94" ht="13" x14ac:dyDescent="0.25">
      <c r="B570" s="50"/>
      <c r="C570" s="53"/>
      <c r="D570" s="53"/>
      <c r="E570" s="50"/>
      <c r="F570" s="48"/>
      <c r="G570" s="48"/>
      <c r="CP570" s="49"/>
    </row>
    <row r="571" spans="2:94" ht="13" x14ac:dyDescent="0.25">
      <c r="B571" s="50"/>
      <c r="C571" s="53"/>
      <c r="D571" s="53"/>
      <c r="E571" s="50"/>
      <c r="F571" s="48"/>
      <c r="G571" s="48"/>
      <c r="CP571" s="49"/>
    </row>
    <row r="572" spans="2:94" ht="13" x14ac:dyDescent="0.25">
      <c r="B572" s="50"/>
      <c r="C572" s="53"/>
      <c r="D572" s="53"/>
      <c r="E572" s="50"/>
      <c r="F572" s="48"/>
      <c r="G572" s="48"/>
      <c r="CP572" s="49"/>
    </row>
    <row r="573" spans="2:94" ht="13" x14ac:dyDescent="0.25">
      <c r="B573" s="50"/>
      <c r="C573" s="53"/>
      <c r="D573" s="53"/>
      <c r="E573" s="50"/>
      <c r="F573" s="48"/>
      <c r="G573" s="48"/>
      <c r="CP573" s="49"/>
    </row>
    <row r="574" spans="2:94" ht="13" x14ac:dyDescent="0.25">
      <c r="B574" s="50"/>
      <c r="C574" s="53"/>
      <c r="D574" s="53"/>
      <c r="E574" s="50"/>
      <c r="F574" s="48"/>
      <c r="G574" s="48"/>
      <c r="CP574" s="49"/>
    </row>
    <row r="575" spans="2:94" ht="13" x14ac:dyDescent="0.25">
      <c r="B575" s="50"/>
      <c r="C575" s="53"/>
      <c r="D575" s="53"/>
      <c r="E575" s="50"/>
      <c r="F575" s="48"/>
      <c r="G575" s="48"/>
      <c r="CP575" s="49"/>
    </row>
    <row r="576" spans="2:94" ht="13" x14ac:dyDescent="0.25">
      <c r="B576" s="50"/>
      <c r="C576" s="53"/>
      <c r="D576" s="53"/>
      <c r="E576" s="50"/>
      <c r="F576" s="48"/>
      <c r="G576" s="48"/>
      <c r="CP576" s="49"/>
    </row>
    <row r="577" spans="2:94" ht="13" x14ac:dyDescent="0.25">
      <c r="B577" s="50"/>
      <c r="C577" s="53"/>
      <c r="D577" s="53"/>
      <c r="E577" s="50"/>
      <c r="F577" s="48"/>
      <c r="G577" s="48"/>
      <c r="CP577" s="49"/>
    </row>
    <row r="578" spans="2:94" ht="13" x14ac:dyDescent="0.25">
      <c r="B578" s="50"/>
      <c r="C578" s="53"/>
      <c r="D578" s="53"/>
      <c r="E578" s="50"/>
      <c r="F578" s="48"/>
      <c r="G578" s="48"/>
      <c r="CP578" s="49"/>
    </row>
    <row r="579" spans="2:94" ht="13" x14ac:dyDescent="0.25">
      <c r="B579" s="50"/>
      <c r="C579" s="53"/>
      <c r="D579" s="53"/>
      <c r="E579" s="50"/>
      <c r="F579" s="48"/>
      <c r="G579" s="48"/>
      <c r="CP579" s="49"/>
    </row>
    <row r="580" spans="2:94" ht="13" x14ac:dyDescent="0.25">
      <c r="B580" s="50"/>
      <c r="C580" s="53"/>
      <c r="D580" s="53"/>
      <c r="E580" s="50"/>
      <c r="F580" s="48"/>
      <c r="G580" s="48"/>
      <c r="CP580" s="49"/>
    </row>
    <row r="581" spans="2:94" ht="13" x14ac:dyDescent="0.25">
      <c r="B581" s="50"/>
      <c r="C581" s="53"/>
      <c r="D581" s="53"/>
      <c r="E581" s="50"/>
      <c r="F581" s="48"/>
      <c r="G581" s="48"/>
      <c r="CP581" s="49"/>
    </row>
    <row r="582" spans="2:94" ht="13" x14ac:dyDescent="0.25">
      <c r="B582" s="50"/>
      <c r="C582" s="53"/>
      <c r="D582" s="53"/>
      <c r="E582" s="50"/>
      <c r="F582" s="48"/>
      <c r="G582" s="48"/>
      <c r="CP582" s="49"/>
    </row>
    <row r="583" spans="2:94" ht="13" x14ac:dyDescent="0.25">
      <c r="B583" s="50"/>
      <c r="C583" s="53"/>
      <c r="D583" s="53"/>
      <c r="E583" s="50"/>
      <c r="F583" s="48"/>
      <c r="G583" s="48"/>
      <c r="CP583" s="49"/>
    </row>
    <row r="584" spans="2:94" ht="13" x14ac:dyDescent="0.25">
      <c r="B584" s="50"/>
      <c r="C584" s="53"/>
      <c r="D584" s="53"/>
      <c r="E584" s="50"/>
      <c r="F584" s="48"/>
      <c r="G584" s="48"/>
      <c r="CP584" s="49"/>
    </row>
    <row r="585" spans="2:94" ht="13" x14ac:dyDescent="0.25">
      <c r="B585" s="50"/>
      <c r="C585" s="53"/>
      <c r="D585" s="53"/>
      <c r="E585" s="50"/>
      <c r="F585" s="48"/>
      <c r="G585" s="48"/>
      <c r="CP585" s="49"/>
    </row>
    <row r="586" spans="2:94" ht="13" x14ac:dyDescent="0.25">
      <c r="B586" s="50"/>
      <c r="C586" s="53"/>
      <c r="D586" s="53"/>
      <c r="E586" s="50"/>
      <c r="F586" s="48"/>
      <c r="G586" s="48"/>
      <c r="CP586" s="49"/>
    </row>
    <row r="587" spans="2:94" ht="13" x14ac:dyDescent="0.25">
      <c r="B587" s="50"/>
      <c r="C587" s="53"/>
      <c r="D587" s="53"/>
      <c r="E587" s="50"/>
      <c r="F587" s="48"/>
      <c r="G587" s="48"/>
      <c r="CP587" s="49"/>
    </row>
    <row r="588" spans="2:94" ht="13" x14ac:dyDescent="0.25">
      <c r="B588" s="50"/>
      <c r="C588" s="53"/>
      <c r="D588" s="53"/>
      <c r="E588" s="50"/>
      <c r="F588" s="48"/>
      <c r="G588" s="48"/>
      <c r="CP588" s="49"/>
    </row>
    <row r="589" spans="2:94" ht="13" x14ac:dyDescent="0.25">
      <c r="B589" s="50"/>
      <c r="C589" s="53"/>
      <c r="D589" s="53"/>
      <c r="E589" s="50"/>
      <c r="F589" s="48"/>
      <c r="G589" s="48"/>
      <c r="CP589" s="49"/>
    </row>
    <row r="590" spans="2:94" ht="13" x14ac:dyDescent="0.25">
      <c r="B590" s="50"/>
      <c r="C590" s="53"/>
      <c r="D590" s="53"/>
      <c r="E590" s="50"/>
      <c r="F590" s="48"/>
      <c r="G590" s="48"/>
      <c r="CP590" s="49"/>
    </row>
    <row r="591" spans="2:94" ht="13" x14ac:dyDescent="0.25">
      <c r="B591" s="50"/>
      <c r="C591" s="53"/>
      <c r="D591" s="53"/>
      <c r="E591" s="50"/>
      <c r="F591" s="48"/>
      <c r="G591" s="48"/>
      <c r="CP591" s="49"/>
    </row>
    <row r="592" spans="2:94" ht="13" x14ac:dyDescent="0.25">
      <c r="B592" s="50"/>
      <c r="C592" s="53"/>
      <c r="D592" s="53"/>
      <c r="E592" s="50"/>
      <c r="F592" s="48"/>
      <c r="G592" s="48"/>
      <c r="CP592" s="49"/>
    </row>
    <row r="593" spans="2:94" ht="13" x14ac:dyDescent="0.25">
      <c r="B593" s="50"/>
      <c r="C593" s="53"/>
      <c r="D593" s="53"/>
      <c r="E593" s="50"/>
      <c r="F593" s="48"/>
      <c r="G593" s="48"/>
      <c r="CP593" s="49"/>
    </row>
    <row r="594" spans="2:94" ht="13" x14ac:dyDescent="0.25">
      <c r="B594" s="50"/>
      <c r="C594" s="53"/>
      <c r="D594" s="53"/>
      <c r="E594" s="50"/>
      <c r="F594" s="48"/>
      <c r="G594" s="48"/>
      <c r="CP594" s="49"/>
    </row>
    <row r="595" spans="2:94" ht="13" x14ac:dyDescent="0.25">
      <c r="B595" s="50"/>
      <c r="C595" s="53"/>
      <c r="D595" s="53"/>
      <c r="E595" s="50"/>
      <c r="F595" s="48"/>
      <c r="G595" s="48"/>
      <c r="CP595" s="49"/>
    </row>
    <row r="596" spans="2:94" ht="13" x14ac:dyDescent="0.25">
      <c r="B596" s="50"/>
      <c r="C596" s="53"/>
      <c r="D596" s="53"/>
      <c r="E596" s="50"/>
      <c r="F596" s="48"/>
      <c r="G596" s="48"/>
      <c r="CP596" s="49"/>
    </row>
    <row r="597" spans="2:94" ht="13" x14ac:dyDescent="0.25">
      <c r="B597" s="50"/>
      <c r="C597" s="53"/>
      <c r="D597" s="53"/>
      <c r="E597" s="50"/>
      <c r="F597" s="48"/>
      <c r="G597" s="48"/>
      <c r="CP597" s="49"/>
    </row>
    <row r="598" spans="2:94" ht="13" x14ac:dyDescent="0.25">
      <c r="B598" s="50"/>
      <c r="C598" s="53"/>
      <c r="D598" s="53"/>
      <c r="E598" s="50"/>
      <c r="F598" s="48"/>
      <c r="G598" s="48"/>
      <c r="CP598" s="49"/>
    </row>
    <row r="599" spans="2:94" ht="13" x14ac:dyDescent="0.25">
      <c r="B599" s="50"/>
      <c r="C599" s="53"/>
      <c r="D599" s="53"/>
      <c r="E599" s="50"/>
      <c r="F599" s="48"/>
      <c r="G599" s="48"/>
      <c r="CP599" s="49"/>
    </row>
    <row r="600" spans="2:94" ht="13" x14ac:dyDescent="0.25">
      <c r="B600" s="50"/>
      <c r="C600" s="53"/>
      <c r="D600" s="53"/>
      <c r="E600" s="50"/>
      <c r="F600" s="48"/>
      <c r="G600" s="48"/>
      <c r="CP600" s="49"/>
    </row>
    <row r="601" spans="2:94" ht="13" x14ac:dyDescent="0.25">
      <c r="B601" s="50"/>
      <c r="C601" s="53"/>
      <c r="D601" s="53"/>
      <c r="E601" s="50"/>
      <c r="F601" s="48"/>
      <c r="G601" s="48"/>
      <c r="CP601" s="49"/>
    </row>
    <row r="602" spans="2:94" ht="13" x14ac:dyDescent="0.25">
      <c r="B602" s="50"/>
      <c r="C602" s="53"/>
      <c r="D602" s="53"/>
      <c r="E602" s="50"/>
      <c r="F602" s="48"/>
      <c r="G602" s="48"/>
      <c r="CP602" s="49"/>
    </row>
    <row r="603" spans="2:94" ht="13" x14ac:dyDescent="0.25">
      <c r="B603" s="50"/>
      <c r="C603" s="53"/>
      <c r="D603" s="53"/>
      <c r="E603" s="50"/>
      <c r="F603" s="48"/>
      <c r="G603" s="48"/>
      <c r="CP603" s="49"/>
    </row>
    <row r="604" spans="2:94" ht="13" x14ac:dyDescent="0.25">
      <c r="B604" s="50"/>
      <c r="C604" s="53"/>
      <c r="D604" s="53"/>
      <c r="E604" s="50"/>
      <c r="F604" s="48"/>
      <c r="G604" s="48"/>
      <c r="CP604" s="49"/>
    </row>
    <row r="605" spans="2:94" ht="13" x14ac:dyDescent="0.25">
      <c r="B605" s="50"/>
      <c r="C605" s="53"/>
      <c r="D605" s="53"/>
      <c r="E605" s="50"/>
      <c r="F605" s="48"/>
      <c r="G605" s="48"/>
      <c r="CP605" s="49"/>
    </row>
    <row r="606" spans="2:94" ht="13" x14ac:dyDescent="0.25">
      <c r="B606" s="50"/>
      <c r="C606" s="53"/>
      <c r="D606" s="53"/>
      <c r="E606" s="50"/>
      <c r="F606" s="48"/>
      <c r="G606" s="48"/>
      <c r="CP606" s="49"/>
    </row>
    <row r="607" spans="2:94" ht="13" x14ac:dyDescent="0.25">
      <c r="B607" s="50"/>
      <c r="C607" s="53"/>
      <c r="D607" s="53"/>
      <c r="E607" s="50"/>
      <c r="F607" s="48"/>
      <c r="G607" s="48"/>
      <c r="CP607" s="49"/>
    </row>
    <row r="608" spans="2:94" ht="13" x14ac:dyDescent="0.25">
      <c r="B608" s="50"/>
      <c r="C608" s="53"/>
      <c r="D608" s="53"/>
      <c r="E608" s="50"/>
      <c r="F608" s="48"/>
      <c r="G608" s="48"/>
      <c r="CP608" s="49"/>
    </row>
    <row r="609" spans="2:94" ht="13" x14ac:dyDescent="0.25">
      <c r="B609" s="50"/>
      <c r="C609" s="53"/>
      <c r="D609" s="53"/>
      <c r="E609" s="50"/>
      <c r="F609" s="48"/>
      <c r="G609" s="48"/>
      <c r="CP609" s="49"/>
    </row>
    <row r="610" spans="2:94" ht="13" x14ac:dyDescent="0.25">
      <c r="B610" s="50"/>
      <c r="C610" s="53"/>
      <c r="D610" s="53"/>
      <c r="E610" s="50"/>
      <c r="F610" s="48"/>
      <c r="G610" s="48"/>
      <c r="CP610" s="49"/>
    </row>
    <row r="611" spans="2:94" ht="13" x14ac:dyDescent="0.25">
      <c r="B611" s="50"/>
      <c r="C611" s="53"/>
      <c r="D611" s="53"/>
      <c r="E611" s="50"/>
      <c r="F611" s="48"/>
      <c r="G611" s="48"/>
      <c r="CP611" s="49"/>
    </row>
    <row r="612" spans="2:94" ht="13" x14ac:dyDescent="0.25">
      <c r="B612" s="50"/>
      <c r="C612" s="53"/>
      <c r="D612" s="53"/>
      <c r="E612" s="50"/>
      <c r="F612" s="48"/>
      <c r="G612" s="48"/>
      <c r="CP612" s="49"/>
    </row>
    <row r="613" spans="2:94" ht="13" x14ac:dyDescent="0.25">
      <c r="B613" s="50"/>
      <c r="C613" s="53"/>
      <c r="D613" s="53"/>
      <c r="E613" s="50"/>
      <c r="F613" s="48"/>
      <c r="G613" s="48"/>
      <c r="CP613" s="49"/>
    </row>
    <row r="614" spans="2:94" ht="13" x14ac:dyDescent="0.25">
      <c r="B614" s="50"/>
      <c r="C614" s="53"/>
      <c r="D614" s="53"/>
      <c r="E614" s="50"/>
      <c r="F614" s="48"/>
      <c r="G614" s="48"/>
      <c r="CP614" s="49"/>
    </row>
    <row r="615" spans="2:94" ht="13" x14ac:dyDescent="0.25">
      <c r="B615" s="50"/>
      <c r="C615" s="53"/>
      <c r="D615" s="53"/>
      <c r="E615" s="50"/>
      <c r="F615" s="48"/>
      <c r="G615" s="48"/>
      <c r="CP615" s="49"/>
    </row>
    <row r="616" spans="2:94" ht="13" x14ac:dyDescent="0.25">
      <c r="B616" s="50"/>
      <c r="C616" s="53"/>
      <c r="D616" s="53"/>
      <c r="E616" s="50"/>
      <c r="F616" s="48"/>
      <c r="G616" s="48"/>
      <c r="CP616" s="49"/>
    </row>
    <row r="617" spans="2:94" ht="13" x14ac:dyDescent="0.25">
      <c r="B617" s="50"/>
      <c r="C617" s="53"/>
      <c r="D617" s="53"/>
      <c r="E617" s="50"/>
      <c r="F617" s="48"/>
      <c r="G617" s="48"/>
      <c r="CP617" s="49"/>
    </row>
    <row r="618" spans="2:94" ht="13" x14ac:dyDescent="0.25">
      <c r="B618" s="50"/>
      <c r="C618" s="53"/>
      <c r="D618" s="53"/>
      <c r="E618" s="50"/>
      <c r="F618" s="48"/>
      <c r="G618" s="48"/>
      <c r="CP618" s="49"/>
    </row>
    <row r="619" spans="2:94" ht="13" x14ac:dyDescent="0.25">
      <c r="B619" s="50"/>
      <c r="C619" s="53"/>
      <c r="D619" s="53"/>
      <c r="E619" s="50"/>
      <c r="F619" s="48"/>
      <c r="G619" s="48"/>
      <c r="CP619" s="49"/>
    </row>
    <row r="620" spans="2:94" ht="13" x14ac:dyDescent="0.25">
      <c r="B620" s="50"/>
      <c r="C620" s="53"/>
      <c r="D620" s="53"/>
      <c r="E620" s="50"/>
      <c r="F620" s="48"/>
      <c r="G620" s="48"/>
      <c r="CP620" s="49"/>
    </row>
    <row r="621" spans="2:94" ht="13" x14ac:dyDescent="0.25">
      <c r="B621" s="50"/>
      <c r="C621" s="53"/>
      <c r="D621" s="53"/>
      <c r="E621" s="50"/>
      <c r="F621" s="48"/>
      <c r="G621" s="48"/>
      <c r="CP621" s="49"/>
    </row>
    <row r="622" spans="2:94" ht="13" x14ac:dyDescent="0.25">
      <c r="B622" s="50"/>
      <c r="C622" s="53"/>
      <c r="D622" s="53"/>
      <c r="E622" s="50"/>
      <c r="F622" s="48"/>
      <c r="G622" s="48"/>
      <c r="CP622" s="49"/>
    </row>
    <row r="623" spans="2:94" ht="13" x14ac:dyDescent="0.25">
      <c r="B623" s="50"/>
      <c r="C623" s="53"/>
      <c r="D623" s="53"/>
      <c r="E623" s="50"/>
      <c r="F623" s="48"/>
      <c r="G623" s="48"/>
      <c r="CP623" s="49"/>
    </row>
    <row r="624" spans="2:94" ht="13" x14ac:dyDescent="0.25">
      <c r="B624" s="50"/>
      <c r="C624" s="53"/>
      <c r="D624" s="53"/>
      <c r="E624" s="50"/>
      <c r="F624" s="48"/>
      <c r="G624" s="48"/>
      <c r="CP624" s="49"/>
    </row>
    <row r="625" spans="2:94" ht="13" x14ac:dyDescent="0.25">
      <c r="B625" s="50"/>
      <c r="C625" s="53"/>
      <c r="D625" s="53"/>
      <c r="E625" s="50"/>
      <c r="F625" s="48"/>
      <c r="G625" s="48"/>
      <c r="CP625" s="49"/>
    </row>
    <row r="626" spans="2:94" ht="13" x14ac:dyDescent="0.25">
      <c r="B626" s="50"/>
      <c r="C626" s="53"/>
      <c r="D626" s="53"/>
      <c r="E626" s="50"/>
      <c r="F626" s="48"/>
      <c r="G626" s="48"/>
      <c r="CP626" s="49"/>
    </row>
    <row r="627" spans="2:94" ht="13" x14ac:dyDescent="0.25">
      <c r="B627" s="50"/>
      <c r="C627" s="53"/>
      <c r="D627" s="53"/>
      <c r="E627" s="50"/>
      <c r="F627" s="48"/>
      <c r="G627" s="48"/>
      <c r="CP627" s="49"/>
    </row>
    <row r="628" spans="2:94" ht="13" x14ac:dyDescent="0.25">
      <c r="B628" s="50"/>
      <c r="C628" s="53"/>
      <c r="D628" s="53"/>
      <c r="E628" s="50"/>
      <c r="F628" s="48"/>
      <c r="G628" s="48"/>
      <c r="CP628" s="49"/>
    </row>
    <row r="629" spans="2:94" ht="13" x14ac:dyDescent="0.25">
      <c r="B629" s="50"/>
      <c r="C629" s="53"/>
      <c r="D629" s="53"/>
      <c r="E629" s="50"/>
      <c r="F629" s="48"/>
      <c r="G629" s="48"/>
      <c r="CP629" s="49"/>
    </row>
    <row r="630" spans="2:94" ht="13" x14ac:dyDescent="0.25">
      <c r="B630" s="50"/>
      <c r="C630" s="53"/>
      <c r="D630" s="53"/>
      <c r="E630" s="50"/>
      <c r="F630" s="48"/>
      <c r="G630" s="48"/>
      <c r="CP630" s="49"/>
    </row>
    <row r="631" spans="2:94" ht="13" x14ac:dyDescent="0.25">
      <c r="B631" s="50"/>
      <c r="C631" s="53"/>
      <c r="D631" s="53"/>
      <c r="E631" s="50"/>
      <c r="F631" s="48"/>
      <c r="G631" s="48"/>
      <c r="CP631" s="49"/>
    </row>
    <row r="632" spans="2:94" ht="13" x14ac:dyDescent="0.25">
      <c r="B632" s="50"/>
      <c r="C632" s="53"/>
      <c r="D632" s="53"/>
      <c r="E632" s="50"/>
      <c r="F632" s="48"/>
      <c r="G632" s="48"/>
      <c r="CP632" s="49"/>
    </row>
    <row r="633" spans="2:94" ht="13" x14ac:dyDescent="0.25">
      <c r="B633" s="50"/>
      <c r="C633" s="53"/>
      <c r="D633" s="53"/>
      <c r="E633" s="50"/>
      <c r="F633" s="48"/>
      <c r="G633" s="48"/>
      <c r="CP633" s="49"/>
    </row>
    <row r="634" spans="2:94" ht="13" x14ac:dyDescent="0.25">
      <c r="B634" s="50"/>
      <c r="C634" s="53"/>
      <c r="D634" s="53"/>
      <c r="E634" s="50"/>
      <c r="F634" s="48"/>
      <c r="G634" s="48"/>
      <c r="CP634" s="49"/>
    </row>
    <row r="635" spans="2:94" ht="13" x14ac:dyDescent="0.25">
      <c r="B635" s="50"/>
      <c r="C635" s="53"/>
      <c r="D635" s="53"/>
      <c r="E635" s="50"/>
      <c r="F635" s="48"/>
      <c r="G635" s="48"/>
      <c r="CP635" s="49"/>
    </row>
    <row r="636" spans="2:94" ht="13" x14ac:dyDescent="0.25">
      <c r="B636" s="50"/>
      <c r="C636" s="53"/>
      <c r="D636" s="53"/>
      <c r="E636" s="50"/>
      <c r="F636" s="48"/>
      <c r="G636" s="48"/>
      <c r="CP636" s="49"/>
    </row>
    <row r="637" spans="2:94" ht="13" x14ac:dyDescent="0.25">
      <c r="B637" s="50"/>
      <c r="C637" s="53"/>
      <c r="D637" s="53"/>
      <c r="E637" s="50"/>
      <c r="F637" s="48"/>
      <c r="G637" s="48"/>
      <c r="CP637" s="49"/>
    </row>
    <row r="638" spans="2:94" ht="13" x14ac:dyDescent="0.25">
      <c r="B638" s="50"/>
      <c r="C638" s="53"/>
      <c r="D638" s="53"/>
      <c r="E638" s="50"/>
      <c r="F638" s="48"/>
      <c r="G638" s="48"/>
      <c r="CP638" s="49"/>
    </row>
    <row r="639" spans="2:94" ht="13" x14ac:dyDescent="0.25">
      <c r="B639" s="50"/>
      <c r="C639" s="53"/>
      <c r="D639" s="53"/>
      <c r="E639" s="50"/>
      <c r="F639" s="48"/>
      <c r="G639" s="48"/>
      <c r="CP639" s="49"/>
    </row>
    <row r="640" spans="2:94" ht="13" x14ac:dyDescent="0.25">
      <c r="B640" s="50"/>
      <c r="C640" s="53"/>
      <c r="D640" s="53"/>
      <c r="E640" s="50"/>
      <c r="F640" s="48"/>
      <c r="G640" s="48"/>
      <c r="CP640" s="49"/>
    </row>
    <row r="641" spans="2:94" ht="13" x14ac:dyDescent="0.25">
      <c r="B641" s="50"/>
      <c r="C641" s="53"/>
      <c r="D641" s="53"/>
      <c r="E641" s="50"/>
      <c r="F641" s="48"/>
      <c r="G641" s="48"/>
      <c r="CP641" s="49"/>
    </row>
    <row r="642" spans="2:94" ht="13" x14ac:dyDescent="0.25">
      <c r="B642" s="50"/>
      <c r="C642" s="53"/>
      <c r="D642" s="53"/>
      <c r="E642" s="50"/>
      <c r="F642" s="48"/>
      <c r="G642" s="48"/>
      <c r="CP642" s="49"/>
    </row>
    <row r="643" spans="2:94" ht="13" x14ac:dyDescent="0.25">
      <c r="B643" s="50"/>
      <c r="C643" s="53"/>
      <c r="D643" s="53"/>
      <c r="E643" s="50"/>
      <c r="F643" s="48"/>
      <c r="G643" s="48"/>
      <c r="CP643" s="49"/>
    </row>
    <row r="644" spans="2:94" ht="13" x14ac:dyDescent="0.25">
      <c r="B644" s="50"/>
      <c r="C644" s="53"/>
      <c r="D644" s="53"/>
      <c r="E644" s="50"/>
      <c r="F644" s="48"/>
      <c r="G644" s="48"/>
      <c r="CP644" s="49"/>
    </row>
    <row r="645" spans="2:94" ht="13" x14ac:dyDescent="0.25">
      <c r="B645" s="50"/>
      <c r="C645" s="53"/>
      <c r="D645" s="53"/>
      <c r="E645" s="50"/>
      <c r="F645" s="48"/>
      <c r="G645" s="48"/>
      <c r="CP645" s="49"/>
    </row>
    <row r="646" spans="2:94" ht="13" x14ac:dyDescent="0.25">
      <c r="B646" s="50"/>
      <c r="C646" s="53"/>
      <c r="D646" s="53"/>
      <c r="E646" s="50"/>
      <c r="F646" s="48"/>
      <c r="G646" s="48"/>
      <c r="CP646" s="49"/>
    </row>
    <row r="647" spans="2:94" ht="13" x14ac:dyDescent="0.25">
      <c r="B647" s="50"/>
      <c r="C647" s="53"/>
      <c r="D647" s="53"/>
      <c r="E647" s="50"/>
      <c r="F647" s="48"/>
      <c r="G647" s="48"/>
      <c r="CP647" s="49"/>
    </row>
    <row r="648" spans="2:94" ht="13" x14ac:dyDescent="0.25">
      <c r="B648" s="50"/>
      <c r="C648" s="53"/>
      <c r="D648" s="53"/>
      <c r="E648" s="50"/>
      <c r="F648" s="48"/>
      <c r="G648" s="48"/>
      <c r="CP648" s="49"/>
    </row>
    <row r="649" spans="2:94" ht="13" x14ac:dyDescent="0.25">
      <c r="B649" s="50"/>
      <c r="C649" s="53"/>
      <c r="D649" s="53"/>
      <c r="E649" s="50"/>
      <c r="F649" s="48"/>
      <c r="G649" s="48"/>
      <c r="CP649" s="49"/>
    </row>
    <row r="650" spans="2:94" ht="13" x14ac:dyDescent="0.25">
      <c r="B650" s="50"/>
      <c r="C650" s="53"/>
      <c r="D650" s="53"/>
      <c r="E650" s="50"/>
      <c r="F650" s="48"/>
      <c r="G650" s="48"/>
      <c r="CP650" s="49"/>
    </row>
    <row r="651" spans="2:94" ht="13" x14ac:dyDescent="0.25">
      <c r="B651" s="50"/>
      <c r="C651" s="53"/>
      <c r="D651" s="53"/>
      <c r="E651" s="50"/>
      <c r="F651" s="48"/>
      <c r="G651" s="48"/>
      <c r="CP651" s="49"/>
    </row>
    <row r="652" spans="2:94" ht="13" x14ac:dyDescent="0.25">
      <c r="B652" s="50"/>
      <c r="C652" s="53"/>
      <c r="D652" s="53"/>
      <c r="E652" s="50"/>
      <c r="F652" s="48"/>
      <c r="G652" s="48"/>
      <c r="CP652" s="49"/>
    </row>
    <row r="653" spans="2:94" ht="13" x14ac:dyDescent="0.25">
      <c r="B653" s="50"/>
      <c r="C653" s="53"/>
      <c r="D653" s="53"/>
      <c r="E653" s="50"/>
      <c r="F653" s="48"/>
      <c r="G653" s="48"/>
      <c r="CP653" s="49"/>
    </row>
    <row r="654" spans="2:94" ht="13" x14ac:dyDescent="0.25">
      <c r="B654" s="50"/>
      <c r="C654" s="53"/>
      <c r="D654" s="53"/>
      <c r="E654" s="50"/>
      <c r="F654" s="48"/>
      <c r="G654" s="48"/>
      <c r="CP654" s="49"/>
    </row>
    <row r="655" spans="2:94" ht="13" x14ac:dyDescent="0.25">
      <c r="B655" s="50"/>
      <c r="C655" s="53"/>
      <c r="D655" s="53"/>
      <c r="E655" s="50"/>
      <c r="F655" s="48"/>
      <c r="G655" s="48"/>
      <c r="CP655" s="49"/>
    </row>
    <row r="656" spans="2:94" ht="13" x14ac:dyDescent="0.25">
      <c r="B656" s="50"/>
      <c r="C656" s="53"/>
      <c r="D656" s="53"/>
      <c r="E656" s="50"/>
      <c r="F656" s="48"/>
      <c r="G656" s="48"/>
      <c r="CP656" s="49"/>
    </row>
    <row r="657" spans="2:94" ht="13" x14ac:dyDescent="0.25">
      <c r="B657" s="50"/>
      <c r="C657" s="53"/>
      <c r="D657" s="53"/>
      <c r="E657" s="50"/>
      <c r="F657" s="48"/>
      <c r="G657" s="48"/>
      <c r="CP657" s="49"/>
    </row>
    <row r="658" spans="2:94" ht="13" x14ac:dyDescent="0.25">
      <c r="B658" s="50"/>
      <c r="C658" s="53"/>
      <c r="D658" s="53"/>
      <c r="E658" s="50"/>
      <c r="F658" s="48"/>
      <c r="G658" s="48"/>
      <c r="CP658" s="49"/>
    </row>
    <row r="659" spans="2:94" ht="13" x14ac:dyDescent="0.25">
      <c r="B659" s="50"/>
      <c r="C659" s="53"/>
      <c r="D659" s="53"/>
      <c r="E659" s="50"/>
      <c r="F659" s="48"/>
      <c r="G659" s="48"/>
      <c r="CP659" s="49"/>
    </row>
    <row r="660" spans="2:94" ht="13" x14ac:dyDescent="0.25">
      <c r="B660" s="50"/>
      <c r="C660" s="53"/>
      <c r="D660" s="53"/>
      <c r="E660" s="50"/>
      <c r="F660" s="48"/>
      <c r="G660" s="48"/>
      <c r="CP660" s="49"/>
    </row>
    <row r="661" spans="2:94" ht="13" x14ac:dyDescent="0.25">
      <c r="B661" s="50"/>
      <c r="C661" s="53"/>
      <c r="D661" s="53"/>
      <c r="E661" s="50"/>
      <c r="F661" s="48"/>
      <c r="G661" s="48"/>
      <c r="CP661" s="49"/>
    </row>
    <row r="662" spans="2:94" ht="13" x14ac:dyDescent="0.25">
      <c r="B662" s="50"/>
      <c r="C662" s="53"/>
      <c r="D662" s="53"/>
      <c r="E662" s="50"/>
      <c r="F662" s="48"/>
      <c r="G662" s="48"/>
      <c r="CP662" s="49"/>
    </row>
    <row r="663" spans="2:94" ht="13" x14ac:dyDescent="0.25">
      <c r="B663" s="50"/>
      <c r="C663" s="53"/>
      <c r="D663" s="53"/>
      <c r="E663" s="50"/>
      <c r="F663" s="48"/>
      <c r="G663" s="48"/>
      <c r="CP663" s="49"/>
    </row>
    <row r="664" spans="2:94" ht="13" x14ac:dyDescent="0.25">
      <c r="B664" s="50"/>
      <c r="C664" s="53"/>
      <c r="D664" s="53"/>
      <c r="E664" s="50"/>
      <c r="F664" s="48"/>
      <c r="G664" s="48"/>
      <c r="CP664" s="49"/>
    </row>
    <row r="665" spans="2:94" ht="13" x14ac:dyDescent="0.25">
      <c r="B665" s="50"/>
      <c r="C665" s="53"/>
      <c r="D665" s="53"/>
      <c r="E665" s="50"/>
      <c r="F665" s="48"/>
      <c r="G665" s="48"/>
      <c r="CP665" s="49"/>
    </row>
    <row r="666" spans="2:94" ht="13" x14ac:dyDescent="0.25">
      <c r="B666" s="50"/>
      <c r="C666" s="53"/>
      <c r="D666" s="53"/>
      <c r="E666" s="50"/>
      <c r="F666" s="48"/>
      <c r="G666" s="48"/>
      <c r="CP666" s="49"/>
    </row>
    <row r="667" spans="2:94" ht="13" x14ac:dyDescent="0.25">
      <c r="B667" s="50"/>
      <c r="C667" s="53"/>
      <c r="D667" s="53"/>
      <c r="E667" s="50"/>
      <c r="F667" s="48"/>
      <c r="G667" s="48"/>
      <c r="CP667" s="49"/>
    </row>
    <row r="668" spans="2:94" ht="13" x14ac:dyDescent="0.25">
      <c r="B668" s="50"/>
      <c r="C668" s="53"/>
      <c r="D668" s="53"/>
      <c r="E668" s="50"/>
      <c r="F668" s="48"/>
      <c r="G668" s="48"/>
      <c r="CP668" s="49"/>
    </row>
    <row r="669" spans="2:94" ht="13" x14ac:dyDescent="0.25">
      <c r="B669" s="50"/>
      <c r="C669" s="53"/>
      <c r="D669" s="53"/>
      <c r="E669" s="50"/>
      <c r="F669" s="48"/>
      <c r="G669" s="48"/>
      <c r="CP669" s="49"/>
    </row>
    <row r="670" spans="2:94" ht="13" x14ac:dyDescent="0.25">
      <c r="B670" s="50"/>
      <c r="C670" s="53"/>
      <c r="D670" s="53"/>
      <c r="E670" s="50"/>
      <c r="F670" s="48"/>
      <c r="G670" s="48"/>
      <c r="CP670" s="49"/>
    </row>
    <row r="671" spans="2:94" ht="13" x14ac:dyDescent="0.25">
      <c r="B671" s="50"/>
      <c r="C671" s="53"/>
      <c r="D671" s="53"/>
      <c r="E671" s="50"/>
      <c r="F671" s="48"/>
      <c r="G671" s="48"/>
      <c r="CP671" s="49"/>
    </row>
    <row r="672" spans="2:94" ht="13" x14ac:dyDescent="0.25">
      <c r="B672" s="50"/>
      <c r="C672" s="53"/>
      <c r="D672" s="53"/>
      <c r="E672" s="50"/>
      <c r="F672" s="48"/>
      <c r="G672" s="48"/>
      <c r="CP672" s="49"/>
    </row>
    <row r="673" spans="2:94" ht="13" x14ac:dyDescent="0.25">
      <c r="B673" s="50"/>
      <c r="C673" s="53"/>
      <c r="D673" s="53"/>
      <c r="E673" s="50"/>
      <c r="F673" s="48"/>
      <c r="G673" s="48"/>
      <c r="CP673" s="49"/>
    </row>
    <row r="674" spans="2:94" ht="13" x14ac:dyDescent="0.25">
      <c r="B674" s="50"/>
      <c r="C674" s="53"/>
      <c r="D674" s="53"/>
      <c r="E674" s="50"/>
      <c r="F674" s="48"/>
      <c r="G674" s="48"/>
      <c r="CP674" s="49"/>
    </row>
    <row r="675" spans="2:94" ht="13" x14ac:dyDescent="0.25">
      <c r="B675" s="50"/>
      <c r="C675" s="53"/>
      <c r="D675" s="53"/>
      <c r="E675" s="50"/>
      <c r="F675" s="48"/>
      <c r="G675" s="48"/>
      <c r="CP675" s="49"/>
    </row>
    <row r="676" spans="2:94" ht="13" x14ac:dyDescent="0.25">
      <c r="B676" s="50"/>
      <c r="C676" s="53"/>
      <c r="D676" s="53"/>
      <c r="E676" s="50"/>
      <c r="F676" s="48"/>
      <c r="G676" s="48"/>
      <c r="CP676" s="49"/>
    </row>
    <row r="677" spans="2:94" ht="13" x14ac:dyDescent="0.25">
      <c r="B677" s="50"/>
      <c r="C677" s="53"/>
      <c r="D677" s="53"/>
      <c r="E677" s="50"/>
      <c r="F677" s="48"/>
      <c r="G677" s="48"/>
      <c r="CP677" s="49"/>
    </row>
    <row r="678" spans="2:94" ht="13" x14ac:dyDescent="0.25">
      <c r="B678" s="50"/>
      <c r="C678" s="53"/>
      <c r="D678" s="53"/>
      <c r="E678" s="50"/>
      <c r="F678" s="48"/>
      <c r="G678" s="48"/>
      <c r="CP678" s="49"/>
    </row>
    <row r="679" spans="2:94" ht="13" x14ac:dyDescent="0.25">
      <c r="B679" s="50"/>
      <c r="C679" s="53"/>
      <c r="D679" s="53"/>
      <c r="E679" s="50"/>
      <c r="F679" s="48"/>
      <c r="G679" s="48"/>
      <c r="CP679" s="49"/>
    </row>
    <row r="680" spans="2:94" ht="13" x14ac:dyDescent="0.25">
      <c r="B680" s="50"/>
      <c r="C680" s="53"/>
      <c r="D680" s="53"/>
      <c r="E680" s="50"/>
      <c r="F680" s="48"/>
      <c r="G680" s="48"/>
      <c r="CP680" s="49"/>
    </row>
    <row r="681" spans="2:94" ht="13" x14ac:dyDescent="0.25">
      <c r="B681" s="50"/>
      <c r="C681" s="53"/>
      <c r="D681" s="53"/>
      <c r="E681" s="50"/>
      <c r="F681" s="48"/>
      <c r="G681" s="48"/>
      <c r="CP681" s="49"/>
    </row>
    <row r="682" spans="2:94" ht="13" x14ac:dyDescent="0.25">
      <c r="B682" s="50"/>
      <c r="C682" s="53"/>
      <c r="D682" s="53"/>
      <c r="E682" s="50"/>
      <c r="F682" s="48"/>
      <c r="G682" s="48"/>
      <c r="CP682" s="49"/>
    </row>
    <row r="683" spans="2:94" ht="13" x14ac:dyDescent="0.25">
      <c r="B683" s="50"/>
      <c r="C683" s="53"/>
      <c r="D683" s="53"/>
      <c r="E683" s="50"/>
      <c r="F683" s="48"/>
      <c r="G683" s="48"/>
      <c r="CP683" s="49"/>
    </row>
    <row r="684" spans="2:94" ht="13" x14ac:dyDescent="0.25">
      <c r="B684" s="50"/>
      <c r="C684" s="53"/>
      <c r="D684" s="53"/>
      <c r="E684" s="50"/>
      <c r="F684" s="48"/>
      <c r="G684" s="48"/>
      <c r="CP684" s="49"/>
    </row>
    <row r="685" spans="2:94" ht="13" x14ac:dyDescent="0.25">
      <c r="B685" s="50"/>
      <c r="C685" s="53"/>
      <c r="D685" s="53"/>
      <c r="E685" s="50"/>
      <c r="F685" s="48"/>
      <c r="G685" s="48"/>
      <c r="CP685" s="49"/>
    </row>
    <row r="686" spans="2:94" ht="13" x14ac:dyDescent="0.25">
      <c r="B686" s="50"/>
      <c r="C686" s="53"/>
      <c r="D686" s="53"/>
      <c r="E686" s="50"/>
      <c r="F686" s="48"/>
      <c r="G686" s="48"/>
      <c r="CP686" s="49"/>
    </row>
    <row r="687" spans="2:94" ht="13" x14ac:dyDescent="0.25">
      <c r="B687" s="50"/>
      <c r="C687" s="53"/>
      <c r="D687" s="53"/>
      <c r="E687" s="50"/>
      <c r="F687" s="48"/>
      <c r="G687" s="48"/>
      <c r="CP687" s="49"/>
    </row>
    <row r="688" spans="2:94" ht="13" x14ac:dyDescent="0.25">
      <c r="B688" s="50"/>
      <c r="C688" s="53"/>
      <c r="D688" s="53"/>
      <c r="E688" s="50"/>
      <c r="F688" s="48"/>
      <c r="G688" s="48"/>
      <c r="CP688" s="49"/>
    </row>
    <row r="689" spans="2:94" ht="13" x14ac:dyDescent="0.25">
      <c r="B689" s="50"/>
      <c r="C689" s="53"/>
      <c r="D689" s="53"/>
      <c r="E689" s="50"/>
      <c r="F689" s="48"/>
      <c r="G689" s="48"/>
      <c r="CP689" s="49"/>
    </row>
    <row r="690" spans="2:94" ht="13" x14ac:dyDescent="0.25">
      <c r="B690" s="50"/>
      <c r="C690" s="53"/>
      <c r="D690" s="53"/>
      <c r="E690" s="50"/>
      <c r="F690" s="48"/>
      <c r="G690" s="48"/>
      <c r="CP690" s="49"/>
    </row>
    <row r="691" spans="2:94" ht="13" x14ac:dyDescent="0.25">
      <c r="B691" s="50"/>
      <c r="C691" s="53"/>
      <c r="D691" s="53"/>
      <c r="E691" s="50"/>
      <c r="F691" s="48"/>
      <c r="G691" s="48"/>
      <c r="CP691" s="49"/>
    </row>
    <row r="692" spans="2:94" ht="13" x14ac:dyDescent="0.25">
      <c r="B692" s="50"/>
      <c r="C692" s="53"/>
      <c r="D692" s="53"/>
      <c r="E692" s="50"/>
      <c r="F692" s="48"/>
      <c r="G692" s="48"/>
      <c r="CP692" s="49"/>
    </row>
    <row r="693" spans="2:94" ht="13" x14ac:dyDescent="0.25">
      <c r="B693" s="50"/>
      <c r="C693" s="53"/>
      <c r="D693" s="53"/>
      <c r="E693" s="50"/>
      <c r="F693" s="48"/>
      <c r="G693" s="48"/>
      <c r="CP693" s="49"/>
    </row>
    <row r="694" spans="2:94" ht="13" x14ac:dyDescent="0.25">
      <c r="B694" s="50"/>
      <c r="C694" s="53"/>
      <c r="D694" s="53"/>
      <c r="E694" s="50"/>
      <c r="F694" s="48"/>
      <c r="G694" s="48"/>
      <c r="CP694" s="49"/>
    </row>
    <row r="695" spans="2:94" ht="13" x14ac:dyDescent="0.25">
      <c r="B695" s="50"/>
      <c r="C695" s="53"/>
      <c r="D695" s="53"/>
      <c r="E695" s="50"/>
      <c r="F695" s="48"/>
      <c r="G695" s="48"/>
      <c r="CP695" s="49"/>
    </row>
    <row r="696" spans="2:94" ht="13" x14ac:dyDescent="0.25">
      <c r="B696" s="50"/>
      <c r="C696" s="53"/>
      <c r="D696" s="53"/>
      <c r="E696" s="50"/>
      <c r="F696" s="48"/>
      <c r="G696" s="48"/>
      <c r="CP696" s="49"/>
    </row>
    <row r="697" spans="2:94" ht="13" x14ac:dyDescent="0.25">
      <c r="B697" s="50"/>
      <c r="C697" s="53"/>
      <c r="D697" s="53"/>
      <c r="E697" s="50"/>
      <c r="F697" s="48"/>
      <c r="G697" s="48"/>
      <c r="CP697" s="49"/>
    </row>
    <row r="698" spans="2:94" ht="13" x14ac:dyDescent="0.25">
      <c r="B698" s="50"/>
      <c r="C698" s="53"/>
      <c r="D698" s="53"/>
      <c r="E698" s="50"/>
      <c r="F698" s="48"/>
      <c r="G698" s="48"/>
      <c r="CP698" s="49"/>
    </row>
    <row r="699" spans="2:94" ht="13" x14ac:dyDescent="0.25">
      <c r="B699" s="50"/>
      <c r="C699" s="53"/>
      <c r="D699" s="53"/>
      <c r="E699" s="50"/>
      <c r="F699" s="48"/>
      <c r="G699" s="48"/>
      <c r="CP699" s="49"/>
    </row>
    <row r="700" spans="2:94" ht="13" x14ac:dyDescent="0.25">
      <c r="B700" s="50"/>
      <c r="C700" s="53"/>
      <c r="D700" s="53"/>
      <c r="E700" s="50"/>
      <c r="F700" s="48"/>
      <c r="G700" s="48"/>
      <c r="CP700" s="49"/>
    </row>
    <row r="701" spans="2:94" ht="13" x14ac:dyDescent="0.25">
      <c r="B701" s="50"/>
      <c r="C701" s="53"/>
      <c r="D701" s="53"/>
      <c r="E701" s="50"/>
      <c r="F701" s="48"/>
      <c r="G701" s="48"/>
      <c r="CP701" s="49"/>
    </row>
    <row r="702" spans="2:94" ht="13" x14ac:dyDescent="0.25">
      <c r="B702" s="50"/>
      <c r="C702" s="53"/>
      <c r="D702" s="53"/>
      <c r="E702" s="50"/>
      <c r="F702" s="48"/>
      <c r="G702" s="48"/>
      <c r="CP702" s="49"/>
    </row>
    <row r="703" spans="2:94" ht="13" x14ac:dyDescent="0.25">
      <c r="B703" s="50"/>
      <c r="C703" s="53"/>
      <c r="D703" s="53"/>
      <c r="E703" s="50"/>
      <c r="F703" s="48"/>
      <c r="G703" s="48"/>
      <c r="CP703" s="49"/>
    </row>
    <row r="704" spans="2:94" ht="13" x14ac:dyDescent="0.25">
      <c r="B704" s="50"/>
      <c r="C704" s="53"/>
      <c r="D704" s="53"/>
      <c r="E704" s="50"/>
      <c r="F704" s="48"/>
      <c r="G704" s="48"/>
      <c r="CP704" s="49"/>
    </row>
    <row r="705" spans="2:94" ht="13" x14ac:dyDescent="0.25">
      <c r="B705" s="50"/>
      <c r="C705" s="53"/>
      <c r="D705" s="53"/>
      <c r="E705" s="50"/>
      <c r="F705" s="48"/>
      <c r="G705" s="48"/>
      <c r="CP705" s="49"/>
    </row>
    <row r="706" spans="2:94" ht="13" x14ac:dyDescent="0.25">
      <c r="B706" s="50"/>
      <c r="C706" s="53"/>
      <c r="D706" s="53"/>
      <c r="E706" s="50"/>
      <c r="F706" s="48"/>
      <c r="G706" s="48"/>
      <c r="CP706" s="49"/>
    </row>
    <row r="707" spans="2:94" ht="13" x14ac:dyDescent="0.25">
      <c r="B707" s="50"/>
      <c r="C707" s="53"/>
      <c r="D707" s="53"/>
      <c r="E707" s="50"/>
      <c r="F707" s="48"/>
      <c r="G707" s="48"/>
      <c r="CP707" s="49"/>
    </row>
    <row r="708" spans="2:94" ht="13" x14ac:dyDescent="0.25">
      <c r="B708" s="50"/>
      <c r="C708" s="53"/>
      <c r="D708" s="53"/>
      <c r="E708" s="50"/>
      <c r="F708" s="48"/>
      <c r="G708" s="48"/>
      <c r="CP708" s="49"/>
    </row>
    <row r="709" spans="2:94" ht="13" x14ac:dyDescent="0.25">
      <c r="B709" s="50"/>
      <c r="C709" s="53"/>
      <c r="D709" s="53"/>
      <c r="E709" s="50"/>
      <c r="F709" s="48"/>
      <c r="G709" s="48"/>
      <c r="CP709" s="49"/>
    </row>
    <row r="710" spans="2:94" ht="13" x14ac:dyDescent="0.25">
      <c r="B710" s="50"/>
      <c r="C710" s="53"/>
      <c r="D710" s="53"/>
      <c r="E710" s="50"/>
      <c r="F710" s="48"/>
      <c r="G710" s="48"/>
      <c r="CP710" s="49"/>
    </row>
    <row r="711" spans="2:94" ht="13" x14ac:dyDescent="0.25">
      <c r="B711" s="50"/>
      <c r="C711" s="53"/>
      <c r="D711" s="53"/>
      <c r="E711" s="50"/>
      <c r="F711" s="48"/>
      <c r="G711" s="48"/>
      <c r="CP711" s="49"/>
    </row>
    <row r="712" spans="2:94" ht="13" x14ac:dyDescent="0.25">
      <c r="B712" s="50"/>
      <c r="C712" s="53"/>
      <c r="D712" s="53"/>
      <c r="E712" s="50"/>
      <c r="F712" s="48"/>
      <c r="G712" s="48"/>
      <c r="CP712" s="49"/>
    </row>
    <row r="713" spans="2:94" ht="13" x14ac:dyDescent="0.25">
      <c r="B713" s="50"/>
      <c r="C713" s="53"/>
      <c r="D713" s="53"/>
      <c r="E713" s="50"/>
      <c r="F713" s="48"/>
      <c r="G713" s="48"/>
      <c r="CP713" s="49"/>
    </row>
    <row r="714" spans="2:94" ht="13" x14ac:dyDescent="0.25">
      <c r="B714" s="50"/>
      <c r="C714" s="53"/>
      <c r="D714" s="53"/>
      <c r="E714" s="50"/>
      <c r="F714" s="48"/>
      <c r="G714" s="48"/>
      <c r="CP714" s="49"/>
    </row>
    <row r="715" spans="2:94" ht="13" x14ac:dyDescent="0.25">
      <c r="B715" s="50"/>
      <c r="C715" s="53"/>
      <c r="D715" s="53"/>
      <c r="E715" s="50"/>
      <c r="F715" s="48"/>
      <c r="G715" s="48"/>
      <c r="CP715" s="49"/>
    </row>
    <row r="716" spans="2:94" ht="13" x14ac:dyDescent="0.25">
      <c r="B716" s="50"/>
      <c r="C716" s="53"/>
      <c r="D716" s="53"/>
      <c r="E716" s="50"/>
      <c r="F716" s="48"/>
      <c r="G716" s="48"/>
      <c r="CP716" s="49"/>
    </row>
    <row r="717" spans="2:94" ht="13" x14ac:dyDescent="0.25">
      <c r="B717" s="50"/>
      <c r="C717" s="53"/>
      <c r="D717" s="53"/>
      <c r="E717" s="50"/>
      <c r="F717" s="48"/>
      <c r="G717" s="48"/>
      <c r="CP717" s="49"/>
    </row>
    <row r="718" spans="2:94" ht="13" x14ac:dyDescent="0.25">
      <c r="B718" s="50"/>
      <c r="C718" s="53"/>
      <c r="D718" s="53"/>
      <c r="E718" s="50"/>
      <c r="F718" s="48"/>
      <c r="G718" s="48"/>
      <c r="CP718" s="49"/>
    </row>
    <row r="719" spans="2:94" ht="13" x14ac:dyDescent="0.25">
      <c r="B719" s="50"/>
      <c r="C719" s="53"/>
      <c r="D719" s="53"/>
      <c r="E719" s="50"/>
      <c r="F719" s="48"/>
      <c r="G719" s="48"/>
      <c r="CP719" s="49"/>
    </row>
    <row r="720" spans="2:94" ht="13" x14ac:dyDescent="0.25">
      <c r="B720" s="50"/>
      <c r="C720" s="53"/>
      <c r="D720" s="53"/>
      <c r="E720" s="50"/>
      <c r="F720" s="48"/>
      <c r="G720" s="48"/>
      <c r="CP720" s="49"/>
    </row>
    <row r="721" spans="2:94" ht="13" x14ac:dyDescent="0.25">
      <c r="B721" s="50"/>
      <c r="C721" s="53"/>
      <c r="D721" s="53"/>
      <c r="E721" s="50"/>
      <c r="F721" s="48"/>
      <c r="G721" s="48"/>
      <c r="CP721" s="49"/>
    </row>
    <row r="722" spans="2:94" ht="13" x14ac:dyDescent="0.25">
      <c r="B722" s="50"/>
      <c r="C722" s="53"/>
      <c r="D722" s="53"/>
      <c r="E722" s="50"/>
      <c r="F722" s="48"/>
      <c r="G722" s="48"/>
      <c r="CP722" s="49"/>
    </row>
    <row r="723" spans="2:94" ht="13" x14ac:dyDescent="0.25">
      <c r="B723" s="50"/>
      <c r="C723" s="53"/>
      <c r="D723" s="53"/>
      <c r="E723" s="50"/>
      <c r="F723" s="48"/>
      <c r="G723" s="48"/>
      <c r="CP723" s="49"/>
    </row>
    <row r="724" spans="2:94" ht="13" x14ac:dyDescent="0.25">
      <c r="B724" s="50"/>
      <c r="C724" s="53"/>
      <c r="D724" s="53"/>
      <c r="E724" s="50"/>
      <c r="F724" s="48"/>
      <c r="G724" s="48"/>
      <c r="CP724" s="49"/>
    </row>
    <row r="725" spans="2:94" ht="13" x14ac:dyDescent="0.25">
      <c r="B725" s="50"/>
      <c r="C725" s="53"/>
      <c r="D725" s="53"/>
      <c r="E725" s="50"/>
      <c r="F725" s="48"/>
      <c r="G725" s="48"/>
      <c r="CP725" s="49"/>
    </row>
    <row r="726" spans="2:94" ht="13" x14ac:dyDescent="0.25">
      <c r="B726" s="50"/>
      <c r="C726" s="53"/>
      <c r="D726" s="53"/>
      <c r="E726" s="50"/>
      <c r="F726" s="48"/>
      <c r="G726" s="48"/>
      <c r="CP726" s="49"/>
    </row>
    <row r="727" spans="2:94" ht="13" x14ac:dyDescent="0.25">
      <c r="B727" s="50"/>
      <c r="C727" s="53"/>
      <c r="D727" s="53"/>
      <c r="E727" s="50"/>
      <c r="F727" s="48"/>
      <c r="G727" s="48"/>
      <c r="CP727" s="49"/>
    </row>
    <row r="728" spans="2:94" ht="13" x14ac:dyDescent="0.25">
      <c r="B728" s="50"/>
      <c r="C728" s="53"/>
      <c r="D728" s="53"/>
      <c r="E728" s="50"/>
      <c r="F728" s="48"/>
      <c r="G728" s="48"/>
      <c r="CP728" s="49"/>
    </row>
    <row r="729" spans="2:94" ht="13" x14ac:dyDescent="0.25">
      <c r="B729" s="50"/>
      <c r="C729" s="53"/>
      <c r="D729" s="53"/>
      <c r="E729" s="50"/>
      <c r="F729" s="48"/>
      <c r="G729" s="48"/>
      <c r="CP729" s="49"/>
    </row>
    <row r="730" spans="2:94" ht="13" x14ac:dyDescent="0.25">
      <c r="B730" s="50"/>
      <c r="C730" s="53"/>
      <c r="D730" s="53"/>
      <c r="E730" s="50"/>
      <c r="F730" s="48"/>
      <c r="G730" s="48"/>
      <c r="CP730" s="49"/>
    </row>
    <row r="731" spans="2:94" ht="13" x14ac:dyDescent="0.25">
      <c r="B731" s="50"/>
      <c r="C731" s="53"/>
      <c r="D731" s="53"/>
      <c r="E731" s="50"/>
      <c r="F731" s="48"/>
      <c r="G731" s="48"/>
      <c r="CP731" s="49"/>
    </row>
    <row r="732" spans="2:94" ht="13" x14ac:dyDescent="0.25">
      <c r="B732" s="50"/>
      <c r="C732" s="53"/>
      <c r="D732" s="53"/>
      <c r="E732" s="50"/>
      <c r="F732" s="48"/>
      <c r="G732" s="48"/>
      <c r="CP732" s="49"/>
    </row>
    <row r="733" spans="2:94" ht="13" x14ac:dyDescent="0.25">
      <c r="B733" s="50"/>
      <c r="C733" s="53"/>
      <c r="D733" s="53"/>
      <c r="E733" s="50"/>
      <c r="F733" s="48"/>
      <c r="G733" s="48"/>
      <c r="CP733" s="49"/>
    </row>
    <row r="734" spans="2:94" ht="13" x14ac:dyDescent="0.25">
      <c r="B734" s="50"/>
      <c r="C734" s="53"/>
      <c r="D734" s="53"/>
      <c r="E734" s="50"/>
      <c r="F734" s="48"/>
      <c r="G734" s="48"/>
      <c r="CP734" s="49"/>
    </row>
    <row r="735" spans="2:94" ht="13" x14ac:dyDescent="0.25">
      <c r="B735" s="50"/>
      <c r="C735" s="53"/>
      <c r="D735" s="53"/>
      <c r="E735" s="50"/>
      <c r="F735" s="48"/>
      <c r="G735" s="48"/>
      <c r="CP735" s="49"/>
    </row>
    <row r="736" spans="2:94" ht="13" x14ac:dyDescent="0.25">
      <c r="B736" s="50"/>
      <c r="C736" s="53"/>
      <c r="D736" s="53"/>
      <c r="E736" s="50"/>
      <c r="F736" s="48"/>
      <c r="G736" s="48"/>
      <c r="CP736" s="49"/>
    </row>
    <row r="737" spans="2:94" ht="13" x14ac:dyDescent="0.25">
      <c r="B737" s="50"/>
      <c r="C737" s="53"/>
      <c r="D737" s="53"/>
      <c r="E737" s="50"/>
      <c r="F737" s="48"/>
      <c r="G737" s="48"/>
      <c r="CP737" s="49"/>
    </row>
    <row r="738" spans="2:94" ht="13" x14ac:dyDescent="0.25">
      <c r="B738" s="50"/>
      <c r="C738" s="53"/>
      <c r="D738" s="53"/>
      <c r="E738" s="50"/>
      <c r="F738" s="48"/>
      <c r="G738" s="48"/>
      <c r="CP738" s="49"/>
    </row>
    <row r="739" spans="2:94" ht="13" x14ac:dyDescent="0.25">
      <c r="B739" s="50"/>
      <c r="C739" s="53"/>
      <c r="D739" s="53"/>
      <c r="E739" s="50"/>
      <c r="F739" s="48"/>
      <c r="G739" s="48"/>
      <c r="CP739" s="49"/>
    </row>
    <row r="740" spans="2:94" ht="13" x14ac:dyDescent="0.25">
      <c r="B740" s="50"/>
      <c r="C740" s="53"/>
      <c r="D740" s="53"/>
      <c r="E740" s="50"/>
      <c r="F740" s="48"/>
      <c r="G740" s="48"/>
      <c r="CP740" s="49"/>
    </row>
    <row r="741" spans="2:94" ht="13" x14ac:dyDescent="0.25">
      <c r="B741" s="50"/>
      <c r="C741" s="53"/>
      <c r="D741" s="53"/>
      <c r="E741" s="50"/>
      <c r="F741" s="48"/>
      <c r="G741" s="48"/>
      <c r="CP741" s="49"/>
    </row>
    <row r="742" spans="2:94" ht="13" x14ac:dyDescent="0.25">
      <c r="B742" s="50"/>
      <c r="C742" s="53"/>
      <c r="D742" s="53"/>
      <c r="E742" s="50"/>
      <c r="F742" s="48"/>
      <c r="G742" s="48"/>
      <c r="CP742" s="49"/>
    </row>
    <row r="743" spans="2:94" ht="13" x14ac:dyDescent="0.25">
      <c r="B743" s="50"/>
      <c r="C743" s="53"/>
      <c r="D743" s="53"/>
      <c r="E743" s="50"/>
      <c r="F743" s="48"/>
      <c r="G743" s="48"/>
      <c r="CP743" s="49"/>
    </row>
    <row r="744" spans="2:94" ht="13" x14ac:dyDescent="0.25">
      <c r="B744" s="50"/>
      <c r="C744" s="53"/>
      <c r="D744" s="53"/>
      <c r="E744" s="50"/>
      <c r="F744" s="48"/>
      <c r="G744" s="48"/>
      <c r="CP744" s="49"/>
    </row>
    <row r="745" spans="2:94" ht="13" x14ac:dyDescent="0.25">
      <c r="B745" s="50"/>
      <c r="C745" s="53"/>
      <c r="D745" s="53"/>
      <c r="E745" s="50"/>
      <c r="F745" s="48"/>
      <c r="G745" s="48"/>
      <c r="CP745" s="49"/>
    </row>
    <row r="746" spans="2:94" ht="13" x14ac:dyDescent="0.25">
      <c r="B746" s="50"/>
      <c r="C746" s="53"/>
      <c r="D746" s="53"/>
      <c r="E746" s="50"/>
      <c r="F746" s="48"/>
      <c r="G746" s="48"/>
      <c r="CP746" s="49"/>
    </row>
    <row r="747" spans="2:94" ht="13" x14ac:dyDescent="0.25">
      <c r="B747" s="50"/>
      <c r="C747" s="53"/>
      <c r="D747" s="53"/>
      <c r="E747" s="50"/>
      <c r="F747" s="48"/>
      <c r="G747" s="48"/>
      <c r="CP747" s="49"/>
    </row>
    <row r="748" spans="2:94" ht="13" x14ac:dyDescent="0.25">
      <c r="B748" s="50"/>
      <c r="C748" s="53"/>
      <c r="D748" s="53"/>
      <c r="E748" s="50"/>
      <c r="F748" s="48"/>
      <c r="G748" s="48"/>
      <c r="CP748" s="49"/>
    </row>
    <row r="749" spans="2:94" ht="13" x14ac:dyDescent="0.25">
      <c r="B749" s="50"/>
      <c r="C749" s="53"/>
      <c r="D749" s="53"/>
      <c r="E749" s="50"/>
      <c r="F749" s="48"/>
      <c r="G749" s="48"/>
      <c r="CP749" s="49"/>
    </row>
    <row r="750" spans="2:94" ht="13" x14ac:dyDescent="0.25">
      <c r="B750" s="50"/>
      <c r="C750" s="53"/>
      <c r="D750" s="53"/>
      <c r="E750" s="50"/>
      <c r="F750" s="48"/>
      <c r="G750" s="48"/>
      <c r="CP750" s="49"/>
    </row>
    <row r="751" spans="2:94" ht="13" x14ac:dyDescent="0.25">
      <c r="B751" s="50"/>
      <c r="C751" s="53"/>
      <c r="D751" s="53"/>
      <c r="E751" s="50"/>
      <c r="F751" s="48"/>
      <c r="G751" s="48"/>
      <c r="CP751" s="49"/>
    </row>
    <row r="752" spans="2:94" ht="13" x14ac:dyDescent="0.25">
      <c r="B752" s="50"/>
      <c r="C752" s="53"/>
      <c r="D752" s="53"/>
      <c r="E752" s="50"/>
      <c r="F752" s="48"/>
      <c r="G752" s="48"/>
      <c r="CP752" s="49"/>
    </row>
    <row r="753" spans="2:94" ht="13" x14ac:dyDescent="0.25">
      <c r="B753" s="50"/>
      <c r="C753" s="53"/>
      <c r="D753" s="53"/>
      <c r="E753" s="50"/>
      <c r="F753" s="48"/>
      <c r="G753" s="48"/>
      <c r="CP753" s="49"/>
    </row>
    <row r="754" spans="2:94" ht="13" x14ac:dyDescent="0.25">
      <c r="B754" s="50"/>
      <c r="C754" s="53"/>
      <c r="D754" s="53"/>
      <c r="E754" s="50"/>
      <c r="F754" s="48"/>
      <c r="G754" s="48"/>
      <c r="CP754" s="49"/>
    </row>
    <row r="755" spans="2:94" ht="13" x14ac:dyDescent="0.25">
      <c r="B755" s="50"/>
      <c r="C755" s="53"/>
      <c r="D755" s="53"/>
      <c r="E755" s="50"/>
      <c r="F755" s="48"/>
      <c r="G755" s="48"/>
      <c r="CP755" s="49"/>
    </row>
    <row r="756" spans="2:94" ht="13" x14ac:dyDescent="0.25">
      <c r="B756" s="50"/>
      <c r="C756" s="53"/>
      <c r="D756" s="53"/>
      <c r="E756" s="50"/>
      <c r="F756" s="48"/>
      <c r="G756" s="48"/>
      <c r="CP756" s="49"/>
    </row>
    <row r="757" spans="2:94" ht="13" x14ac:dyDescent="0.25">
      <c r="B757" s="50"/>
      <c r="C757" s="53"/>
      <c r="D757" s="53"/>
      <c r="E757" s="50"/>
      <c r="F757" s="48"/>
      <c r="G757" s="48"/>
      <c r="CP757" s="49"/>
    </row>
    <row r="758" spans="2:94" ht="13" x14ac:dyDescent="0.25">
      <c r="B758" s="50"/>
      <c r="C758" s="53"/>
      <c r="D758" s="53"/>
      <c r="E758" s="50"/>
      <c r="F758" s="48"/>
      <c r="G758" s="48"/>
      <c r="CP758" s="49"/>
    </row>
    <row r="759" spans="2:94" ht="13" x14ac:dyDescent="0.25">
      <c r="B759" s="50"/>
      <c r="C759" s="53"/>
      <c r="D759" s="53"/>
      <c r="E759" s="50"/>
      <c r="F759" s="48"/>
      <c r="G759" s="48"/>
      <c r="CP759" s="49"/>
    </row>
    <row r="760" spans="2:94" ht="13" x14ac:dyDescent="0.25">
      <c r="B760" s="50"/>
      <c r="C760" s="53"/>
      <c r="D760" s="53"/>
      <c r="E760" s="50"/>
      <c r="F760" s="48"/>
      <c r="G760" s="48"/>
      <c r="CP760" s="49"/>
    </row>
    <row r="761" spans="2:94" ht="13" x14ac:dyDescent="0.25">
      <c r="B761" s="50"/>
      <c r="C761" s="53"/>
      <c r="D761" s="53"/>
      <c r="E761" s="50"/>
      <c r="F761" s="48"/>
      <c r="G761" s="48"/>
      <c r="CP761" s="49"/>
    </row>
    <row r="762" spans="2:94" ht="13" x14ac:dyDescent="0.25">
      <c r="B762" s="50"/>
      <c r="C762" s="53"/>
      <c r="D762" s="53"/>
      <c r="E762" s="50"/>
      <c r="F762" s="48"/>
      <c r="G762" s="48"/>
      <c r="CP762" s="49"/>
    </row>
    <row r="763" spans="2:94" ht="13" x14ac:dyDescent="0.25">
      <c r="B763" s="50"/>
      <c r="C763" s="53"/>
      <c r="D763" s="53"/>
      <c r="E763" s="50"/>
      <c r="F763" s="48"/>
      <c r="G763" s="48"/>
      <c r="CP763" s="49"/>
    </row>
    <row r="764" spans="2:94" ht="13" x14ac:dyDescent="0.25">
      <c r="B764" s="50"/>
      <c r="C764" s="53"/>
      <c r="D764" s="53"/>
      <c r="E764" s="50"/>
      <c r="F764" s="48"/>
      <c r="G764" s="48"/>
      <c r="CP764" s="49"/>
    </row>
    <row r="765" spans="2:94" ht="13" x14ac:dyDescent="0.25">
      <c r="B765" s="50"/>
      <c r="C765" s="53"/>
      <c r="D765" s="53"/>
      <c r="E765" s="50"/>
      <c r="F765" s="48"/>
      <c r="G765" s="48"/>
      <c r="CP765" s="49"/>
    </row>
    <row r="766" spans="2:94" ht="13" x14ac:dyDescent="0.25">
      <c r="B766" s="50"/>
      <c r="C766" s="53"/>
      <c r="D766" s="53"/>
      <c r="E766" s="50"/>
      <c r="F766" s="48"/>
      <c r="G766" s="48"/>
      <c r="CP766" s="49"/>
    </row>
    <row r="767" spans="2:94" ht="13" x14ac:dyDescent="0.25">
      <c r="B767" s="50"/>
      <c r="C767" s="53"/>
      <c r="D767" s="53"/>
      <c r="E767" s="50"/>
      <c r="F767" s="48"/>
      <c r="G767" s="48"/>
      <c r="CP767" s="49"/>
    </row>
    <row r="768" spans="2:94" ht="13" x14ac:dyDescent="0.25">
      <c r="B768" s="50"/>
      <c r="C768" s="53"/>
      <c r="D768" s="53"/>
      <c r="E768" s="50"/>
      <c r="F768" s="48"/>
      <c r="G768" s="48"/>
      <c r="CP768" s="49"/>
    </row>
    <row r="769" spans="2:94" ht="13" x14ac:dyDescent="0.25">
      <c r="B769" s="50"/>
      <c r="C769" s="53"/>
      <c r="D769" s="53"/>
      <c r="E769" s="50"/>
      <c r="F769" s="48"/>
      <c r="G769" s="48"/>
      <c r="CP769" s="49"/>
    </row>
    <row r="770" spans="2:94" ht="13" x14ac:dyDescent="0.25">
      <c r="B770" s="50"/>
      <c r="C770" s="53"/>
      <c r="D770" s="53"/>
      <c r="E770" s="50"/>
      <c r="F770" s="48"/>
      <c r="G770" s="48"/>
      <c r="CP770" s="49"/>
    </row>
    <row r="771" spans="2:94" ht="13" x14ac:dyDescent="0.25">
      <c r="B771" s="50"/>
      <c r="C771" s="53"/>
      <c r="D771" s="53"/>
      <c r="E771" s="50"/>
      <c r="F771" s="48"/>
      <c r="G771" s="48"/>
      <c r="CP771" s="49"/>
    </row>
    <row r="772" spans="2:94" ht="13" x14ac:dyDescent="0.25">
      <c r="B772" s="50"/>
      <c r="C772" s="53"/>
      <c r="D772" s="53"/>
      <c r="E772" s="50"/>
      <c r="F772" s="48"/>
      <c r="G772" s="48"/>
      <c r="CP772" s="49"/>
    </row>
    <row r="773" spans="2:94" ht="13" x14ac:dyDescent="0.25">
      <c r="B773" s="50"/>
      <c r="C773" s="53"/>
      <c r="D773" s="53"/>
      <c r="E773" s="50"/>
      <c r="F773" s="48"/>
      <c r="G773" s="48"/>
      <c r="CP773" s="49"/>
    </row>
    <row r="774" spans="2:94" ht="13" x14ac:dyDescent="0.25">
      <c r="B774" s="50"/>
      <c r="C774" s="53"/>
      <c r="D774" s="53"/>
      <c r="E774" s="50"/>
      <c r="F774" s="48"/>
      <c r="G774" s="48"/>
      <c r="CP774" s="49"/>
    </row>
    <row r="775" spans="2:94" ht="13" x14ac:dyDescent="0.25">
      <c r="B775" s="50"/>
      <c r="C775" s="53"/>
      <c r="D775" s="53"/>
      <c r="E775" s="50"/>
      <c r="F775" s="48"/>
      <c r="G775" s="48"/>
      <c r="CP775" s="49"/>
    </row>
    <row r="776" spans="2:94" ht="13" x14ac:dyDescent="0.25">
      <c r="B776" s="50"/>
      <c r="C776" s="53"/>
      <c r="D776" s="53"/>
      <c r="E776" s="50"/>
      <c r="F776" s="48"/>
      <c r="G776" s="48"/>
      <c r="CP776" s="49"/>
    </row>
    <row r="777" spans="2:94" ht="13" x14ac:dyDescent="0.25">
      <c r="B777" s="50"/>
      <c r="C777" s="53"/>
      <c r="D777" s="53"/>
      <c r="E777" s="50"/>
      <c r="F777" s="48"/>
      <c r="G777" s="48"/>
      <c r="CP777" s="49"/>
    </row>
    <row r="778" spans="2:94" ht="13" x14ac:dyDescent="0.25">
      <c r="B778" s="50"/>
      <c r="C778" s="53"/>
      <c r="D778" s="53"/>
      <c r="E778" s="50"/>
      <c r="F778" s="48"/>
      <c r="G778" s="48"/>
      <c r="CP778" s="49"/>
    </row>
    <row r="779" spans="2:94" ht="13" x14ac:dyDescent="0.25">
      <c r="B779" s="50"/>
      <c r="C779" s="53"/>
      <c r="D779" s="53"/>
      <c r="E779" s="50"/>
      <c r="F779" s="48"/>
      <c r="G779" s="48"/>
      <c r="CP779" s="49"/>
    </row>
    <row r="780" spans="2:94" ht="13" x14ac:dyDescent="0.25">
      <c r="B780" s="50"/>
      <c r="C780" s="53"/>
      <c r="D780" s="53"/>
      <c r="E780" s="50"/>
      <c r="F780" s="48"/>
      <c r="G780" s="48"/>
      <c r="CP780" s="49"/>
    </row>
    <row r="781" spans="2:94" ht="13" x14ac:dyDescent="0.25">
      <c r="B781" s="50"/>
      <c r="C781" s="53"/>
      <c r="D781" s="53"/>
      <c r="E781" s="50"/>
      <c r="F781" s="48"/>
      <c r="G781" s="48"/>
      <c r="CP781" s="49"/>
    </row>
    <row r="782" spans="2:94" ht="13" x14ac:dyDescent="0.25">
      <c r="B782" s="50"/>
      <c r="C782" s="53"/>
      <c r="D782" s="53"/>
      <c r="E782" s="50"/>
      <c r="F782" s="48"/>
      <c r="G782" s="48"/>
      <c r="CP782" s="49"/>
    </row>
    <row r="783" spans="2:94" ht="13" x14ac:dyDescent="0.25">
      <c r="B783" s="50"/>
      <c r="C783" s="53"/>
      <c r="D783" s="53"/>
      <c r="E783" s="50"/>
      <c r="F783" s="48"/>
      <c r="G783" s="48"/>
      <c r="CP783" s="49"/>
    </row>
    <row r="784" spans="2:94" ht="13" x14ac:dyDescent="0.25">
      <c r="B784" s="50"/>
      <c r="C784" s="53"/>
      <c r="D784" s="53"/>
      <c r="E784" s="50"/>
      <c r="F784" s="48"/>
      <c r="G784" s="48"/>
      <c r="CP784" s="49"/>
    </row>
    <row r="785" spans="2:94" ht="13" x14ac:dyDescent="0.25">
      <c r="B785" s="50"/>
      <c r="C785" s="53"/>
      <c r="D785" s="53"/>
      <c r="E785" s="50"/>
      <c r="F785" s="48"/>
      <c r="G785" s="48"/>
      <c r="CP785" s="49"/>
    </row>
    <row r="786" spans="2:94" ht="13" x14ac:dyDescent="0.25">
      <c r="B786" s="50"/>
      <c r="C786" s="53"/>
      <c r="D786" s="53"/>
      <c r="E786" s="50"/>
      <c r="F786" s="48"/>
      <c r="G786" s="48"/>
      <c r="CP786" s="49"/>
    </row>
    <row r="787" spans="2:94" ht="13" x14ac:dyDescent="0.25">
      <c r="B787" s="50"/>
      <c r="C787" s="53"/>
      <c r="D787" s="53"/>
      <c r="E787" s="50"/>
      <c r="F787" s="48"/>
      <c r="G787" s="48"/>
      <c r="CP787" s="49"/>
    </row>
    <row r="788" spans="2:94" ht="13" x14ac:dyDescent="0.25">
      <c r="B788" s="50"/>
      <c r="C788" s="53"/>
      <c r="D788" s="53"/>
      <c r="E788" s="50"/>
      <c r="F788" s="48"/>
      <c r="G788" s="48"/>
      <c r="CP788" s="49"/>
    </row>
    <row r="789" spans="2:94" ht="13" x14ac:dyDescent="0.25">
      <c r="B789" s="50"/>
      <c r="C789" s="53"/>
      <c r="D789" s="53"/>
      <c r="E789" s="50"/>
      <c r="F789" s="48"/>
      <c r="G789" s="48"/>
      <c r="CP789" s="49"/>
    </row>
    <row r="790" spans="2:94" ht="13" x14ac:dyDescent="0.25">
      <c r="B790" s="50"/>
      <c r="C790" s="53"/>
      <c r="D790" s="53"/>
      <c r="E790" s="50"/>
      <c r="F790" s="48"/>
      <c r="G790" s="48"/>
      <c r="CP790" s="49"/>
    </row>
    <row r="791" spans="2:94" ht="13" x14ac:dyDescent="0.25">
      <c r="B791" s="50"/>
      <c r="C791" s="53"/>
      <c r="D791" s="53"/>
      <c r="E791" s="50"/>
      <c r="F791" s="48"/>
      <c r="G791" s="48"/>
      <c r="CP791" s="49"/>
    </row>
    <row r="792" spans="2:94" ht="13" x14ac:dyDescent="0.25">
      <c r="B792" s="50"/>
      <c r="C792" s="53"/>
      <c r="D792" s="53"/>
      <c r="E792" s="50"/>
      <c r="F792" s="48"/>
      <c r="G792" s="48"/>
      <c r="CP792" s="49"/>
    </row>
    <row r="793" spans="2:94" ht="13" x14ac:dyDescent="0.25">
      <c r="B793" s="50"/>
      <c r="C793" s="53"/>
      <c r="D793" s="53"/>
      <c r="E793" s="50"/>
      <c r="F793" s="48"/>
      <c r="G793" s="48"/>
      <c r="CP793" s="49"/>
    </row>
    <row r="794" spans="2:94" ht="13" x14ac:dyDescent="0.25">
      <c r="B794" s="50"/>
      <c r="C794" s="53"/>
      <c r="D794" s="53"/>
      <c r="E794" s="50"/>
      <c r="F794" s="48"/>
      <c r="G794" s="48"/>
      <c r="CP794" s="49"/>
    </row>
    <row r="795" spans="2:94" ht="13" x14ac:dyDescent="0.25">
      <c r="B795" s="50"/>
      <c r="C795" s="53"/>
      <c r="D795" s="53"/>
      <c r="E795" s="50"/>
      <c r="F795" s="48"/>
      <c r="G795" s="48"/>
      <c r="CP795" s="49"/>
    </row>
    <row r="796" spans="2:94" ht="13" x14ac:dyDescent="0.25">
      <c r="B796" s="50"/>
      <c r="C796" s="53"/>
      <c r="D796" s="53"/>
      <c r="E796" s="50"/>
      <c r="F796" s="48"/>
      <c r="G796" s="48"/>
      <c r="CP796" s="49"/>
    </row>
    <row r="797" spans="2:94" ht="13" x14ac:dyDescent="0.25">
      <c r="B797" s="50"/>
      <c r="C797" s="53"/>
      <c r="D797" s="53"/>
      <c r="E797" s="50"/>
      <c r="F797" s="48"/>
      <c r="G797" s="48"/>
      <c r="CP797" s="49"/>
    </row>
    <row r="798" spans="2:94" ht="13" x14ac:dyDescent="0.25">
      <c r="B798" s="50"/>
      <c r="C798" s="53"/>
      <c r="D798" s="53"/>
      <c r="E798" s="50"/>
      <c r="F798" s="48"/>
      <c r="G798" s="48"/>
      <c r="CP798" s="49"/>
    </row>
    <row r="799" spans="2:94" ht="13" x14ac:dyDescent="0.25">
      <c r="B799" s="50"/>
      <c r="C799" s="53"/>
      <c r="D799" s="53"/>
      <c r="E799" s="50"/>
      <c r="F799" s="48"/>
      <c r="G799" s="48"/>
      <c r="CP799" s="49"/>
    </row>
    <row r="800" spans="2:94" ht="13" x14ac:dyDescent="0.25">
      <c r="B800" s="50"/>
      <c r="C800" s="53"/>
      <c r="D800" s="53"/>
      <c r="E800" s="50"/>
      <c r="F800" s="48"/>
      <c r="G800" s="48"/>
      <c r="CP800" s="49"/>
    </row>
    <row r="801" spans="2:94" ht="13" x14ac:dyDescent="0.25">
      <c r="B801" s="50"/>
      <c r="C801" s="53"/>
      <c r="D801" s="53"/>
      <c r="E801" s="50"/>
      <c r="F801" s="48"/>
      <c r="G801" s="48"/>
      <c r="CP801" s="49"/>
    </row>
    <row r="802" spans="2:94" ht="13" x14ac:dyDescent="0.25">
      <c r="B802" s="50"/>
      <c r="C802" s="53"/>
      <c r="D802" s="53"/>
      <c r="E802" s="50"/>
      <c r="F802" s="48"/>
      <c r="G802" s="48"/>
      <c r="CP802" s="49"/>
    </row>
    <row r="803" spans="2:94" ht="13" x14ac:dyDescent="0.25">
      <c r="B803" s="50"/>
      <c r="C803" s="53"/>
      <c r="D803" s="53"/>
      <c r="E803" s="50"/>
      <c r="F803" s="48"/>
      <c r="G803" s="48"/>
      <c r="CP803" s="49"/>
    </row>
    <row r="804" spans="2:94" ht="13" x14ac:dyDescent="0.25">
      <c r="B804" s="50"/>
      <c r="C804" s="53"/>
      <c r="D804" s="53"/>
      <c r="E804" s="50"/>
      <c r="F804" s="48"/>
      <c r="G804" s="48"/>
      <c r="CP804" s="49"/>
    </row>
    <row r="805" spans="2:94" ht="13" x14ac:dyDescent="0.25">
      <c r="B805" s="50"/>
      <c r="C805" s="53"/>
      <c r="D805" s="53"/>
      <c r="E805" s="50"/>
      <c r="F805" s="48"/>
      <c r="G805" s="48"/>
      <c r="CP805" s="49"/>
    </row>
    <row r="806" spans="2:94" ht="13" x14ac:dyDescent="0.25">
      <c r="B806" s="50"/>
      <c r="C806" s="53"/>
      <c r="D806" s="53"/>
      <c r="E806" s="50"/>
      <c r="F806" s="48"/>
      <c r="G806" s="48"/>
      <c r="CP806" s="49"/>
    </row>
    <row r="807" spans="2:94" ht="13" x14ac:dyDescent="0.25">
      <c r="B807" s="50"/>
      <c r="C807" s="53"/>
      <c r="D807" s="53"/>
      <c r="E807" s="50"/>
      <c r="F807" s="48"/>
      <c r="G807" s="48"/>
      <c r="CP807" s="49"/>
    </row>
    <row r="808" spans="2:94" ht="13" x14ac:dyDescent="0.25">
      <c r="B808" s="50"/>
      <c r="C808" s="53"/>
      <c r="D808" s="53"/>
      <c r="E808" s="50"/>
      <c r="F808" s="48"/>
      <c r="G808" s="48"/>
      <c r="CP808" s="49"/>
    </row>
    <row r="809" spans="2:94" ht="13" x14ac:dyDescent="0.25">
      <c r="B809" s="50"/>
      <c r="C809" s="53"/>
      <c r="D809" s="53"/>
      <c r="E809" s="50"/>
      <c r="F809" s="48"/>
      <c r="G809" s="48"/>
      <c r="CP809" s="49"/>
    </row>
    <row r="810" spans="2:94" ht="13" x14ac:dyDescent="0.25">
      <c r="B810" s="50"/>
      <c r="C810" s="53"/>
      <c r="D810" s="53"/>
      <c r="E810" s="50"/>
      <c r="F810" s="48"/>
      <c r="G810" s="48"/>
      <c r="CP810" s="49"/>
    </row>
    <row r="811" spans="2:94" ht="13" x14ac:dyDescent="0.25">
      <c r="B811" s="50"/>
      <c r="C811" s="53"/>
      <c r="D811" s="53"/>
      <c r="E811" s="50"/>
      <c r="F811" s="48"/>
      <c r="G811" s="48"/>
      <c r="CP811" s="49"/>
    </row>
    <row r="812" spans="2:94" ht="13" x14ac:dyDescent="0.25">
      <c r="B812" s="50"/>
      <c r="C812" s="53"/>
      <c r="D812" s="53"/>
      <c r="E812" s="50"/>
      <c r="F812" s="48"/>
      <c r="G812" s="48"/>
      <c r="CP812" s="49"/>
    </row>
    <row r="813" spans="2:94" ht="13" x14ac:dyDescent="0.25">
      <c r="B813" s="50"/>
      <c r="C813" s="53"/>
      <c r="D813" s="53"/>
      <c r="E813" s="50"/>
      <c r="F813" s="48"/>
      <c r="G813" s="48"/>
      <c r="CP813" s="49"/>
    </row>
    <row r="814" spans="2:94" ht="13" x14ac:dyDescent="0.25">
      <c r="B814" s="50"/>
      <c r="C814" s="53"/>
      <c r="D814" s="53"/>
      <c r="E814" s="50"/>
      <c r="F814" s="48"/>
      <c r="G814" s="48"/>
      <c r="CP814" s="49"/>
    </row>
    <row r="815" spans="2:94" ht="13" x14ac:dyDescent="0.25">
      <c r="B815" s="50"/>
      <c r="C815" s="53"/>
      <c r="D815" s="53"/>
      <c r="E815" s="50"/>
      <c r="F815" s="48"/>
      <c r="G815" s="48"/>
      <c r="CP815" s="49"/>
    </row>
    <row r="816" spans="2:94" ht="13" x14ac:dyDescent="0.25">
      <c r="B816" s="50"/>
      <c r="C816" s="53"/>
      <c r="D816" s="53"/>
      <c r="E816" s="50"/>
      <c r="F816" s="48"/>
      <c r="G816" s="48"/>
      <c r="CP816" s="49"/>
    </row>
    <row r="817" spans="2:94" ht="13" x14ac:dyDescent="0.25">
      <c r="B817" s="50"/>
      <c r="C817" s="53"/>
      <c r="D817" s="53"/>
      <c r="E817" s="50"/>
      <c r="F817" s="48"/>
      <c r="G817" s="48"/>
      <c r="CP817" s="49"/>
    </row>
    <row r="818" spans="2:94" ht="13" x14ac:dyDescent="0.25">
      <c r="B818" s="50"/>
      <c r="C818" s="53"/>
      <c r="D818" s="53"/>
      <c r="E818" s="50"/>
      <c r="F818" s="48"/>
      <c r="G818" s="48"/>
      <c r="CP818" s="49"/>
    </row>
    <row r="819" spans="2:94" ht="13" x14ac:dyDescent="0.25">
      <c r="B819" s="50"/>
      <c r="C819" s="53"/>
      <c r="D819" s="53"/>
      <c r="E819" s="50"/>
      <c r="F819" s="48"/>
      <c r="G819" s="48"/>
      <c r="CP819" s="49"/>
    </row>
    <row r="820" spans="2:94" ht="13" x14ac:dyDescent="0.25">
      <c r="B820" s="50"/>
      <c r="C820" s="53"/>
      <c r="D820" s="53"/>
      <c r="E820" s="50"/>
      <c r="F820" s="48"/>
      <c r="G820" s="48"/>
      <c r="CP820" s="49"/>
    </row>
    <row r="821" spans="2:94" ht="13" x14ac:dyDescent="0.25">
      <c r="B821" s="50"/>
      <c r="C821" s="53"/>
      <c r="D821" s="53"/>
      <c r="E821" s="50"/>
      <c r="F821" s="48"/>
      <c r="G821" s="48"/>
      <c r="CP821" s="49"/>
    </row>
    <row r="822" spans="2:94" ht="13" x14ac:dyDescent="0.25">
      <c r="B822" s="50"/>
      <c r="C822" s="53"/>
      <c r="D822" s="53"/>
      <c r="E822" s="50"/>
      <c r="F822" s="48"/>
      <c r="G822" s="48"/>
      <c r="CP822" s="49"/>
    </row>
    <row r="823" spans="2:94" ht="13" x14ac:dyDescent="0.25">
      <c r="B823" s="50"/>
      <c r="C823" s="53"/>
      <c r="D823" s="53"/>
      <c r="E823" s="50"/>
      <c r="F823" s="48"/>
      <c r="G823" s="48"/>
      <c r="CP823" s="49"/>
    </row>
    <row r="824" spans="2:94" ht="13" x14ac:dyDescent="0.25">
      <c r="B824" s="50"/>
      <c r="C824" s="53"/>
      <c r="D824" s="53"/>
      <c r="E824" s="50"/>
      <c r="F824" s="48"/>
      <c r="G824" s="48"/>
      <c r="CP824" s="49"/>
    </row>
    <row r="825" spans="2:94" ht="13" x14ac:dyDescent="0.25">
      <c r="B825" s="50"/>
      <c r="C825" s="53"/>
      <c r="D825" s="53"/>
      <c r="E825" s="50"/>
      <c r="F825" s="48"/>
      <c r="G825" s="48"/>
      <c r="CP825" s="49"/>
    </row>
    <row r="826" spans="2:94" ht="13" x14ac:dyDescent="0.25">
      <c r="B826" s="50"/>
      <c r="C826" s="53"/>
      <c r="D826" s="53"/>
      <c r="E826" s="50"/>
      <c r="F826" s="48"/>
      <c r="G826" s="48"/>
      <c r="CP826" s="49"/>
    </row>
    <row r="827" spans="2:94" ht="13" x14ac:dyDescent="0.25">
      <c r="B827" s="50"/>
      <c r="C827" s="53"/>
      <c r="D827" s="53"/>
      <c r="E827" s="50"/>
      <c r="F827" s="48"/>
      <c r="G827" s="48"/>
      <c r="CP827" s="49"/>
    </row>
    <row r="828" spans="2:94" ht="13" x14ac:dyDescent="0.25">
      <c r="B828" s="50"/>
      <c r="C828" s="53"/>
      <c r="D828" s="53"/>
      <c r="E828" s="50"/>
      <c r="F828" s="48"/>
      <c r="G828" s="48"/>
      <c r="CP828" s="49"/>
    </row>
    <row r="829" spans="2:94" ht="13" x14ac:dyDescent="0.25">
      <c r="B829" s="50"/>
      <c r="C829" s="53"/>
      <c r="D829" s="53"/>
      <c r="E829" s="50"/>
      <c r="F829" s="48"/>
      <c r="G829" s="48"/>
      <c r="CP829" s="49"/>
    </row>
    <row r="830" spans="2:94" ht="13" x14ac:dyDescent="0.25">
      <c r="B830" s="50"/>
      <c r="C830" s="53"/>
      <c r="D830" s="53"/>
      <c r="E830" s="50"/>
      <c r="F830" s="48"/>
      <c r="G830" s="48"/>
      <c r="CP830" s="49"/>
    </row>
    <row r="831" spans="2:94" ht="13" x14ac:dyDescent="0.25">
      <c r="B831" s="50"/>
      <c r="C831" s="53"/>
      <c r="D831" s="53"/>
      <c r="E831" s="50"/>
      <c r="F831" s="48"/>
      <c r="G831" s="48"/>
      <c r="CP831" s="49"/>
    </row>
    <row r="832" spans="2:94" ht="13" x14ac:dyDescent="0.25">
      <c r="B832" s="50"/>
      <c r="C832" s="53"/>
      <c r="D832" s="53"/>
      <c r="E832" s="50"/>
      <c r="F832" s="48"/>
      <c r="G832" s="48"/>
      <c r="CP832" s="49"/>
    </row>
    <row r="833" spans="2:94" ht="13" x14ac:dyDescent="0.25">
      <c r="B833" s="50"/>
      <c r="C833" s="53"/>
      <c r="D833" s="53"/>
      <c r="E833" s="50"/>
      <c r="F833" s="48"/>
      <c r="G833" s="48"/>
      <c r="CP833" s="49"/>
    </row>
    <row r="834" spans="2:94" ht="13" x14ac:dyDescent="0.25">
      <c r="B834" s="50"/>
      <c r="C834" s="53"/>
      <c r="D834" s="53"/>
      <c r="E834" s="50"/>
      <c r="F834" s="48"/>
      <c r="G834" s="48"/>
      <c r="CP834" s="49"/>
    </row>
    <row r="835" spans="2:94" ht="13" x14ac:dyDescent="0.25">
      <c r="B835" s="50"/>
      <c r="C835" s="53"/>
      <c r="D835" s="53"/>
      <c r="E835" s="50"/>
      <c r="F835" s="48"/>
      <c r="G835" s="48"/>
      <c r="CP835" s="49"/>
    </row>
    <row r="836" spans="2:94" ht="13" x14ac:dyDescent="0.25">
      <c r="B836" s="50"/>
      <c r="C836" s="53"/>
      <c r="D836" s="53"/>
      <c r="E836" s="50"/>
      <c r="F836" s="48"/>
      <c r="G836" s="48"/>
      <c r="CP836" s="49"/>
    </row>
    <row r="837" spans="2:94" ht="13" x14ac:dyDescent="0.25">
      <c r="B837" s="50"/>
      <c r="C837" s="53"/>
      <c r="D837" s="53"/>
      <c r="E837" s="50"/>
      <c r="F837" s="48"/>
      <c r="G837" s="48"/>
      <c r="CP837" s="49"/>
    </row>
    <row r="838" spans="2:94" ht="13" x14ac:dyDescent="0.25">
      <c r="B838" s="50"/>
      <c r="C838" s="53"/>
      <c r="D838" s="53"/>
      <c r="E838" s="50"/>
      <c r="F838" s="48"/>
      <c r="G838" s="48"/>
      <c r="CP838" s="49"/>
    </row>
    <row r="839" spans="2:94" ht="13" x14ac:dyDescent="0.25">
      <c r="B839" s="50"/>
      <c r="C839" s="53"/>
      <c r="D839" s="53"/>
      <c r="E839" s="50"/>
      <c r="F839" s="48"/>
      <c r="G839" s="48"/>
      <c r="CP839" s="49"/>
    </row>
    <row r="840" spans="2:94" ht="13" x14ac:dyDescent="0.25">
      <c r="B840" s="50"/>
      <c r="C840" s="53"/>
      <c r="D840" s="53"/>
      <c r="E840" s="50"/>
      <c r="F840" s="48"/>
      <c r="G840" s="48"/>
      <c r="CP840" s="49"/>
    </row>
    <row r="841" spans="2:94" ht="13" x14ac:dyDescent="0.25">
      <c r="B841" s="50"/>
      <c r="C841" s="53"/>
      <c r="D841" s="53"/>
      <c r="E841" s="50"/>
      <c r="F841" s="48"/>
      <c r="G841" s="48"/>
      <c r="CP841" s="49"/>
    </row>
    <row r="842" spans="2:94" ht="13" x14ac:dyDescent="0.25">
      <c r="B842" s="50"/>
      <c r="C842" s="53"/>
      <c r="D842" s="53"/>
      <c r="E842" s="50"/>
      <c r="F842" s="48"/>
      <c r="G842" s="48"/>
      <c r="CP842" s="49"/>
    </row>
    <row r="843" spans="2:94" ht="13" x14ac:dyDescent="0.25">
      <c r="B843" s="50"/>
      <c r="C843" s="53"/>
      <c r="D843" s="53"/>
      <c r="E843" s="50"/>
      <c r="F843" s="48"/>
      <c r="G843" s="48"/>
      <c r="CP843" s="49"/>
    </row>
    <row r="844" spans="2:94" ht="13" x14ac:dyDescent="0.25">
      <c r="B844" s="50"/>
      <c r="C844" s="53"/>
      <c r="D844" s="53"/>
      <c r="E844" s="50"/>
      <c r="F844" s="48"/>
      <c r="G844" s="48"/>
      <c r="CP844" s="49"/>
    </row>
    <row r="845" spans="2:94" ht="13" x14ac:dyDescent="0.25">
      <c r="B845" s="50"/>
      <c r="C845" s="53"/>
      <c r="D845" s="53"/>
      <c r="E845" s="50"/>
      <c r="F845" s="48"/>
      <c r="G845" s="48"/>
      <c r="CP845" s="49"/>
    </row>
    <row r="846" spans="2:94" ht="13" x14ac:dyDescent="0.25">
      <c r="B846" s="50"/>
      <c r="C846" s="53"/>
      <c r="D846" s="53"/>
      <c r="E846" s="50"/>
      <c r="F846" s="48"/>
      <c r="G846" s="48"/>
      <c r="CP846" s="49"/>
    </row>
    <row r="847" spans="2:94" ht="13" x14ac:dyDescent="0.25">
      <c r="B847" s="50"/>
      <c r="C847" s="53"/>
      <c r="D847" s="53"/>
      <c r="E847" s="50"/>
      <c r="F847" s="48"/>
      <c r="G847" s="48"/>
      <c r="CP847" s="49"/>
    </row>
    <row r="848" spans="2:94" ht="13" x14ac:dyDescent="0.25">
      <c r="B848" s="50"/>
      <c r="C848" s="53"/>
      <c r="D848" s="53"/>
      <c r="E848" s="50"/>
      <c r="F848" s="48"/>
      <c r="G848" s="48"/>
      <c r="CP848" s="49"/>
    </row>
    <row r="849" spans="2:94" ht="13" x14ac:dyDescent="0.25">
      <c r="B849" s="50"/>
      <c r="C849" s="53"/>
      <c r="D849" s="53"/>
      <c r="E849" s="50"/>
      <c r="F849" s="48"/>
      <c r="G849" s="48"/>
      <c r="CP849" s="49"/>
    </row>
    <row r="850" spans="2:94" ht="13" x14ac:dyDescent="0.25">
      <c r="B850" s="50"/>
      <c r="C850" s="53"/>
      <c r="D850" s="53"/>
      <c r="E850" s="50"/>
      <c r="F850" s="48"/>
      <c r="G850" s="48"/>
      <c r="CP850" s="49"/>
    </row>
    <row r="851" spans="2:94" ht="13" x14ac:dyDescent="0.25">
      <c r="B851" s="50"/>
      <c r="C851" s="53"/>
      <c r="D851" s="53"/>
      <c r="E851" s="50"/>
      <c r="F851" s="48"/>
      <c r="G851" s="48"/>
      <c r="CP851" s="49"/>
    </row>
    <row r="852" spans="2:94" ht="13" x14ac:dyDescent="0.25">
      <c r="B852" s="50"/>
      <c r="C852" s="53"/>
      <c r="D852" s="53"/>
      <c r="E852" s="50"/>
      <c r="F852" s="48"/>
      <c r="G852" s="48"/>
      <c r="CP852" s="49"/>
    </row>
    <row r="853" spans="2:94" ht="13" x14ac:dyDescent="0.25">
      <c r="B853" s="50"/>
      <c r="C853" s="53"/>
      <c r="D853" s="53"/>
      <c r="E853" s="50"/>
      <c r="F853" s="48"/>
      <c r="G853" s="48"/>
      <c r="CP853" s="49"/>
    </row>
    <row r="854" spans="2:94" ht="13" x14ac:dyDescent="0.25">
      <c r="B854" s="50"/>
      <c r="C854" s="53"/>
      <c r="D854" s="53"/>
      <c r="E854" s="50"/>
      <c r="F854" s="48"/>
      <c r="G854" s="48"/>
      <c r="CP854" s="49"/>
    </row>
    <row r="855" spans="2:94" ht="13" x14ac:dyDescent="0.25">
      <c r="B855" s="50"/>
      <c r="C855" s="53"/>
      <c r="D855" s="53"/>
      <c r="E855" s="50"/>
      <c r="F855" s="48"/>
      <c r="G855" s="48"/>
      <c r="CP855" s="49"/>
    </row>
    <row r="856" spans="2:94" ht="13" x14ac:dyDescent="0.25">
      <c r="B856" s="50"/>
      <c r="C856" s="53"/>
      <c r="D856" s="53"/>
      <c r="E856" s="50"/>
      <c r="F856" s="48"/>
      <c r="G856" s="48"/>
      <c r="CP856" s="49"/>
    </row>
    <row r="857" spans="2:94" ht="13" x14ac:dyDescent="0.25">
      <c r="B857" s="50"/>
      <c r="C857" s="53"/>
      <c r="D857" s="53"/>
      <c r="E857" s="50"/>
      <c r="F857" s="48"/>
      <c r="G857" s="48"/>
      <c r="CP857" s="49"/>
    </row>
    <row r="858" spans="2:94" ht="13" x14ac:dyDescent="0.25">
      <c r="B858" s="50"/>
      <c r="C858" s="53"/>
      <c r="D858" s="53"/>
      <c r="E858" s="50"/>
      <c r="F858" s="48"/>
      <c r="G858" s="48"/>
      <c r="CP858" s="49"/>
    </row>
    <row r="859" spans="2:94" ht="13" x14ac:dyDescent="0.25">
      <c r="B859" s="50"/>
      <c r="C859" s="53"/>
      <c r="D859" s="53"/>
      <c r="E859" s="50"/>
      <c r="F859" s="48"/>
      <c r="G859" s="48"/>
      <c r="CP859" s="49"/>
    </row>
    <row r="860" spans="2:94" ht="13" x14ac:dyDescent="0.25">
      <c r="B860" s="50"/>
      <c r="C860" s="53"/>
      <c r="D860" s="53"/>
      <c r="E860" s="50"/>
      <c r="F860" s="48"/>
      <c r="G860" s="48"/>
      <c r="CP860" s="49"/>
    </row>
    <row r="861" spans="2:94" ht="13" x14ac:dyDescent="0.25">
      <c r="B861" s="50"/>
      <c r="C861" s="53"/>
      <c r="D861" s="53"/>
      <c r="E861" s="50"/>
      <c r="F861" s="48"/>
      <c r="G861" s="48"/>
      <c r="CP861" s="49"/>
    </row>
    <row r="862" spans="2:94" ht="13" x14ac:dyDescent="0.25">
      <c r="B862" s="50"/>
      <c r="C862" s="53"/>
      <c r="D862" s="53"/>
      <c r="E862" s="50"/>
      <c r="F862" s="48"/>
      <c r="G862" s="48"/>
      <c r="CP862" s="49"/>
    </row>
    <row r="863" spans="2:94" ht="13" x14ac:dyDescent="0.25">
      <c r="B863" s="50"/>
      <c r="C863" s="53"/>
      <c r="D863" s="53"/>
      <c r="E863" s="50"/>
      <c r="F863" s="48"/>
      <c r="G863" s="48"/>
      <c r="CP863" s="49"/>
    </row>
    <row r="864" spans="2:94" ht="13" x14ac:dyDescent="0.25">
      <c r="B864" s="50"/>
      <c r="C864" s="53"/>
      <c r="D864" s="53"/>
      <c r="E864" s="50"/>
      <c r="F864" s="48"/>
      <c r="G864" s="48"/>
      <c r="CP864" s="49"/>
    </row>
    <row r="865" spans="2:94" ht="13" x14ac:dyDescent="0.25">
      <c r="B865" s="50"/>
      <c r="C865" s="53"/>
      <c r="D865" s="53"/>
      <c r="E865" s="50"/>
      <c r="F865" s="48"/>
      <c r="G865" s="48"/>
      <c r="CP865" s="49"/>
    </row>
    <row r="866" spans="2:94" ht="13" x14ac:dyDescent="0.25">
      <c r="B866" s="50"/>
      <c r="C866" s="53"/>
      <c r="D866" s="53"/>
      <c r="E866" s="50"/>
      <c r="F866" s="48"/>
      <c r="G866" s="48"/>
      <c r="CP866" s="49"/>
    </row>
    <row r="867" spans="2:94" ht="13" x14ac:dyDescent="0.25">
      <c r="B867" s="50"/>
      <c r="C867" s="53"/>
      <c r="D867" s="53"/>
      <c r="E867" s="50"/>
      <c r="F867" s="48"/>
      <c r="G867" s="48"/>
      <c r="CP867" s="49"/>
    </row>
    <row r="868" spans="2:94" ht="13" x14ac:dyDescent="0.25">
      <c r="B868" s="50"/>
      <c r="C868" s="53"/>
      <c r="D868" s="53"/>
      <c r="E868" s="50"/>
      <c r="F868" s="48"/>
      <c r="G868" s="48"/>
      <c r="CP868" s="49"/>
    </row>
    <row r="869" spans="2:94" ht="13" x14ac:dyDescent="0.25">
      <c r="B869" s="50"/>
      <c r="C869" s="53"/>
      <c r="D869" s="53"/>
      <c r="E869" s="50"/>
      <c r="F869" s="48"/>
      <c r="G869" s="48"/>
      <c r="CP869" s="49"/>
    </row>
    <row r="870" spans="2:94" ht="13" x14ac:dyDescent="0.25">
      <c r="B870" s="50"/>
      <c r="C870" s="53"/>
      <c r="D870" s="53"/>
      <c r="E870" s="50"/>
      <c r="F870" s="48"/>
      <c r="G870" s="48"/>
      <c r="CP870" s="49"/>
    </row>
    <row r="871" spans="2:94" ht="13" x14ac:dyDescent="0.25">
      <c r="B871" s="50"/>
      <c r="C871" s="53"/>
      <c r="D871" s="53"/>
      <c r="E871" s="50"/>
      <c r="F871" s="48"/>
      <c r="G871" s="48"/>
      <c r="CP871" s="49"/>
    </row>
    <row r="872" spans="2:94" ht="13" x14ac:dyDescent="0.25">
      <c r="B872" s="50"/>
      <c r="C872" s="53"/>
      <c r="D872" s="53"/>
      <c r="E872" s="50"/>
      <c r="F872" s="48"/>
      <c r="G872" s="48"/>
      <c r="CP872" s="49"/>
    </row>
    <row r="873" spans="2:94" ht="13" x14ac:dyDescent="0.25">
      <c r="B873" s="50"/>
      <c r="C873" s="53"/>
      <c r="D873" s="53"/>
      <c r="E873" s="50"/>
      <c r="F873" s="48"/>
      <c r="G873" s="48"/>
      <c r="CP873" s="49"/>
    </row>
    <row r="874" spans="2:94" ht="13" x14ac:dyDescent="0.25">
      <c r="B874" s="50"/>
      <c r="C874" s="53"/>
      <c r="D874" s="53"/>
      <c r="E874" s="50"/>
      <c r="F874" s="48"/>
      <c r="G874" s="48"/>
      <c r="CP874" s="49"/>
    </row>
    <row r="875" spans="2:94" ht="13" x14ac:dyDescent="0.25">
      <c r="B875" s="50"/>
      <c r="C875" s="53"/>
      <c r="D875" s="53"/>
      <c r="E875" s="50"/>
      <c r="F875" s="48"/>
      <c r="G875" s="48"/>
      <c r="CP875" s="49"/>
    </row>
    <row r="876" spans="2:94" ht="13" x14ac:dyDescent="0.25">
      <c r="B876" s="50"/>
      <c r="C876" s="53"/>
      <c r="D876" s="53"/>
      <c r="E876" s="50"/>
      <c r="F876" s="48"/>
      <c r="G876" s="48"/>
      <c r="CP876" s="49"/>
    </row>
    <row r="877" spans="2:94" ht="13" x14ac:dyDescent="0.25">
      <c r="B877" s="50"/>
      <c r="C877" s="53"/>
      <c r="D877" s="53"/>
      <c r="E877" s="50"/>
      <c r="F877" s="48"/>
      <c r="G877" s="48"/>
      <c r="CP877" s="49"/>
    </row>
    <row r="878" spans="2:94" ht="13" x14ac:dyDescent="0.25">
      <c r="B878" s="50"/>
      <c r="C878" s="53"/>
      <c r="D878" s="53"/>
      <c r="E878" s="50"/>
      <c r="F878" s="48"/>
      <c r="G878" s="48"/>
      <c r="CP878" s="49"/>
    </row>
    <row r="879" spans="2:94" ht="13" x14ac:dyDescent="0.25">
      <c r="B879" s="50"/>
      <c r="C879" s="53"/>
      <c r="D879" s="53"/>
      <c r="E879" s="50"/>
      <c r="F879" s="48"/>
      <c r="G879" s="48"/>
      <c r="CP879" s="49"/>
    </row>
    <row r="880" spans="2:94" ht="13" x14ac:dyDescent="0.25">
      <c r="B880" s="50"/>
      <c r="C880" s="53"/>
      <c r="D880" s="53"/>
      <c r="E880" s="50"/>
      <c r="F880" s="48"/>
      <c r="G880" s="48"/>
      <c r="CP880" s="49"/>
    </row>
    <row r="881" spans="2:94" ht="13" x14ac:dyDescent="0.25">
      <c r="B881" s="50"/>
      <c r="C881" s="53"/>
      <c r="D881" s="53"/>
      <c r="E881" s="50"/>
      <c r="F881" s="48"/>
      <c r="G881" s="48"/>
      <c r="CP881" s="49"/>
    </row>
    <row r="882" spans="2:94" ht="13" x14ac:dyDescent="0.25">
      <c r="B882" s="50"/>
      <c r="C882" s="53"/>
      <c r="D882" s="53"/>
      <c r="E882" s="50"/>
      <c r="F882" s="48"/>
      <c r="G882" s="48"/>
      <c r="CP882" s="49"/>
    </row>
    <row r="883" spans="2:94" ht="13" x14ac:dyDescent="0.25">
      <c r="B883" s="50"/>
      <c r="C883" s="53"/>
      <c r="D883" s="53"/>
      <c r="E883" s="50"/>
      <c r="F883" s="48"/>
      <c r="G883" s="48"/>
      <c r="CP883" s="49"/>
    </row>
    <row r="884" spans="2:94" ht="13" x14ac:dyDescent="0.25">
      <c r="B884" s="50"/>
      <c r="C884" s="53"/>
      <c r="D884" s="53"/>
      <c r="E884" s="50"/>
      <c r="F884" s="48"/>
      <c r="G884" s="48"/>
      <c r="CP884" s="49"/>
    </row>
    <row r="885" spans="2:94" ht="13" x14ac:dyDescent="0.25">
      <c r="B885" s="50"/>
      <c r="C885" s="53"/>
      <c r="D885" s="53"/>
      <c r="E885" s="50"/>
      <c r="F885" s="48"/>
      <c r="G885" s="48"/>
      <c r="CP885" s="49"/>
    </row>
    <row r="886" spans="2:94" ht="13" x14ac:dyDescent="0.25">
      <c r="B886" s="50"/>
      <c r="C886" s="53"/>
      <c r="D886" s="53"/>
      <c r="E886" s="50"/>
      <c r="F886" s="48"/>
      <c r="G886" s="48"/>
      <c r="CP886" s="49"/>
    </row>
    <row r="887" spans="2:94" ht="13" x14ac:dyDescent="0.25">
      <c r="B887" s="50"/>
      <c r="C887" s="53"/>
      <c r="D887" s="53"/>
      <c r="E887" s="50"/>
      <c r="F887" s="48"/>
      <c r="G887" s="48"/>
      <c r="CP887" s="49"/>
    </row>
    <row r="888" spans="2:94" ht="13" x14ac:dyDescent="0.25">
      <c r="B888" s="50"/>
      <c r="C888" s="53"/>
      <c r="D888" s="53"/>
      <c r="E888" s="50"/>
      <c r="F888" s="48"/>
      <c r="G888" s="48"/>
      <c r="CP888" s="49"/>
    </row>
    <row r="889" spans="2:94" ht="13" x14ac:dyDescent="0.25">
      <c r="B889" s="50"/>
      <c r="C889" s="53"/>
      <c r="D889" s="53"/>
      <c r="E889" s="50"/>
      <c r="F889" s="48"/>
      <c r="G889" s="48"/>
      <c r="CP889" s="49"/>
    </row>
    <row r="890" spans="2:94" ht="13" x14ac:dyDescent="0.25">
      <c r="B890" s="50"/>
      <c r="C890" s="53"/>
      <c r="D890" s="53"/>
      <c r="E890" s="50"/>
      <c r="F890" s="48"/>
      <c r="G890" s="48"/>
      <c r="CP890" s="49"/>
    </row>
    <row r="891" spans="2:94" ht="13" x14ac:dyDescent="0.25">
      <c r="B891" s="50"/>
      <c r="C891" s="53"/>
      <c r="D891" s="53"/>
      <c r="E891" s="50"/>
      <c r="F891" s="48"/>
      <c r="G891" s="48"/>
      <c r="CP891" s="49"/>
    </row>
    <row r="892" spans="2:94" ht="13" x14ac:dyDescent="0.25">
      <c r="B892" s="50"/>
      <c r="C892" s="53"/>
      <c r="D892" s="53"/>
      <c r="E892" s="50"/>
      <c r="F892" s="48"/>
      <c r="G892" s="48"/>
      <c r="CP892" s="49"/>
    </row>
    <row r="893" spans="2:94" ht="13" x14ac:dyDescent="0.25">
      <c r="B893" s="50"/>
      <c r="C893" s="53"/>
      <c r="D893" s="53"/>
      <c r="E893" s="50"/>
      <c r="F893" s="48"/>
      <c r="G893" s="48"/>
      <c r="CP893" s="49"/>
    </row>
    <row r="894" spans="2:94" ht="13" x14ac:dyDescent="0.25">
      <c r="B894" s="50"/>
      <c r="C894" s="53"/>
      <c r="D894" s="53"/>
      <c r="E894" s="50"/>
      <c r="F894" s="48"/>
      <c r="G894" s="48"/>
      <c r="CP894" s="49"/>
    </row>
    <row r="895" spans="2:94" ht="13" x14ac:dyDescent="0.25">
      <c r="B895" s="50"/>
      <c r="C895" s="53"/>
      <c r="D895" s="53"/>
      <c r="E895" s="50"/>
      <c r="F895" s="48"/>
      <c r="G895" s="48"/>
      <c r="CP895" s="49"/>
    </row>
    <row r="896" spans="2:94" ht="13" x14ac:dyDescent="0.25">
      <c r="B896" s="50"/>
      <c r="C896" s="53"/>
      <c r="D896" s="53"/>
      <c r="E896" s="50"/>
      <c r="F896" s="48"/>
      <c r="G896" s="48"/>
      <c r="CP896" s="49"/>
    </row>
    <row r="897" spans="2:94" ht="13" x14ac:dyDescent="0.25">
      <c r="B897" s="50"/>
      <c r="C897" s="53"/>
      <c r="D897" s="53"/>
      <c r="E897" s="50"/>
      <c r="F897" s="48"/>
      <c r="G897" s="48"/>
      <c r="CP897" s="49"/>
    </row>
    <row r="898" spans="2:94" ht="13" x14ac:dyDescent="0.25">
      <c r="B898" s="50"/>
      <c r="C898" s="53"/>
      <c r="D898" s="53"/>
      <c r="E898" s="50"/>
      <c r="F898" s="48"/>
      <c r="G898" s="48"/>
      <c r="CP898" s="49"/>
    </row>
    <row r="899" spans="2:94" ht="13" x14ac:dyDescent="0.25">
      <c r="B899" s="50"/>
      <c r="C899" s="53"/>
      <c r="D899" s="53"/>
      <c r="E899" s="50"/>
      <c r="F899" s="48"/>
      <c r="G899" s="48"/>
      <c r="CP899" s="49"/>
    </row>
    <row r="900" spans="2:94" ht="13" x14ac:dyDescent="0.25">
      <c r="B900" s="50"/>
      <c r="C900" s="53"/>
      <c r="D900" s="53"/>
      <c r="E900" s="50"/>
      <c r="F900" s="48"/>
      <c r="G900" s="48"/>
      <c r="CP900" s="49"/>
    </row>
    <row r="901" spans="2:94" ht="13" x14ac:dyDescent="0.25">
      <c r="B901" s="50"/>
      <c r="C901" s="53"/>
      <c r="D901" s="53"/>
      <c r="E901" s="50"/>
      <c r="F901" s="48"/>
      <c r="G901" s="48"/>
      <c r="CP901" s="49"/>
    </row>
    <row r="902" spans="2:94" ht="13" x14ac:dyDescent="0.25">
      <c r="B902" s="50"/>
      <c r="C902" s="53"/>
      <c r="D902" s="53"/>
      <c r="E902" s="50"/>
      <c r="F902" s="48"/>
      <c r="G902" s="48"/>
      <c r="CP902" s="49"/>
    </row>
    <row r="903" spans="2:94" ht="13" x14ac:dyDescent="0.25">
      <c r="B903" s="50"/>
      <c r="C903" s="53"/>
      <c r="D903" s="53"/>
      <c r="E903" s="50"/>
      <c r="F903" s="48"/>
      <c r="G903" s="48"/>
      <c r="CP903" s="49"/>
    </row>
    <row r="904" spans="2:94" ht="13" x14ac:dyDescent="0.25">
      <c r="B904" s="50"/>
      <c r="C904" s="53"/>
      <c r="D904" s="53"/>
      <c r="E904" s="50"/>
      <c r="F904" s="48"/>
      <c r="G904" s="48"/>
      <c r="CP904" s="49"/>
    </row>
    <row r="905" spans="2:94" ht="13" x14ac:dyDescent="0.25">
      <c r="B905" s="50"/>
      <c r="C905" s="53"/>
      <c r="D905" s="53"/>
      <c r="E905" s="50"/>
      <c r="F905" s="48"/>
      <c r="G905" s="48"/>
      <c r="CP905" s="49"/>
    </row>
    <row r="906" spans="2:94" ht="13" x14ac:dyDescent="0.25">
      <c r="B906" s="50"/>
      <c r="C906" s="53"/>
      <c r="D906" s="53"/>
      <c r="E906" s="50"/>
      <c r="F906" s="48"/>
      <c r="G906" s="48"/>
      <c r="CP906" s="49"/>
    </row>
    <row r="907" spans="2:94" ht="13" x14ac:dyDescent="0.25">
      <c r="B907" s="50"/>
      <c r="C907" s="53"/>
      <c r="D907" s="53"/>
      <c r="E907" s="50"/>
      <c r="F907" s="48"/>
      <c r="G907" s="48"/>
      <c r="CP907" s="49"/>
    </row>
    <row r="908" spans="2:94" ht="13" x14ac:dyDescent="0.25">
      <c r="B908" s="50"/>
      <c r="C908" s="53"/>
      <c r="D908" s="53"/>
      <c r="E908" s="50"/>
      <c r="F908" s="48"/>
      <c r="G908" s="48"/>
      <c r="CP908" s="49"/>
    </row>
    <row r="909" spans="2:94" ht="13" x14ac:dyDescent="0.25">
      <c r="B909" s="50"/>
      <c r="C909" s="53"/>
      <c r="D909" s="53"/>
      <c r="E909" s="50"/>
      <c r="F909" s="48"/>
      <c r="G909" s="48"/>
      <c r="CP909" s="49"/>
    </row>
    <row r="910" spans="2:94" ht="13" x14ac:dyDescent="0.25">
      <c r="B910" s="50"/>
      <c r="C910" s="53"/>
      <c r="D910" s="53"/>
      <c r="E910" s="50"/>
      <c r="F910" s="48"/>
      <c r="G910" s="48"/>
      <c r="CP910" s="49"/>
    </row>
    <row r="911" spans="2:94" ht="13" x14ac:dyDescent="0.25">
      <c r="B911" s="50"/>
      <c r="C911" s="53"/>
      <c r="D911" s="53"/>
      <c r="E911" s="50"/>
      <c r="F911" s="48"/>
      <c r="G911" s="48"/>
      <c r="CP911" s="49"/>
    </row>
    <row r="912" spans="2:94" ht="13" x14ac:dyDescent="0.25">
      <c r="B912" s="50"/>
      <c r="C912" s="53"/>
      <c r="D912" s="53"/>
      <c r="E912" s="50"/>
      <c r="F912" s="48"/>
      <c r="G912" s="48"/>
      <c r="CP912" s="49"/>
    </row>
    <row r="913" spans="2:94" ht="13" x14ac:dyDescent="0.25">
      <c r="B913" s="50"/>
      <c r="C913" s="53"/>
      <c r="D913" s="53"/>
      <c r="E913" s="50"/>
      <c r="F913" s="48"/>
      <c r="G913" s="48"/>
      <c r="CP913" s="49"/>
    </row>
    <row r="914" spans="2:94" ht="13" x14ac:dyDescent="0.25">
      <c r="B914" s="50"/>
      <c r="C914" s="53"/>
      <c r="D914" s="53"/>
      <c r="E914" s="50"/>
      <c r="F914" s="48"/>
      <c r="G914" s="48"/>
      <c r="CP914" s="49"/>
    </row>
    <row r="915" spans="2:94" ht="13" x14ac:dyDescent="0.25">
      <c r="B915" s="50"/>
      <c r="C915" s="53"/>
      <c r="D915" s="53"/>
      <c r="E915" s="50"/>
      <c r="F915" s="48"/>
      <c r="G915" s="48"/>
      <c r="CP915" s="49"/>
    </row>
    <row r="916" spans="2:94" ht="13" x14ac:dyDescent="0.25">
      <c r="B916" s="50"/>
      <c r="C916" s="53"/>
      <c r="D916" s="53"/>
      <c r="E916" s="50"/>
      <c r="F916" s="48"/>
      <c r="G916" s="48"/>
      <c r="CP916" s="49"/>
    </row>
    <row r="917" spans="2:94" ht="13" x14ac:dyDescent="0.25">
      <c r="B917" s="50"/>
      <c r="C917" s="53"/>
      <c r="D917" s="53"/>
      <c r="E917" s="50"/>
      <c r="F917" s="48"/>
      <c r="G917" s="48"/>
      <c r="CP917" s="49"/>
    </row>
    <row r="918" spans="2:94" ht="13" x14ac:dyDescent="0.25">
      <c r="B918" s="50"/>
      <c r="C918" s="53"/>
      <c r="D918" s="53"/>
      <c r="E918" s="50"/>
      <c r="F918" s="48"/>
      <c r="G918" s="48"/>
      <c r="CP918" s="49"/>
    </row>
    <row r="919" spans="2:94" ht="13" x14ac:dyDescent="0.25">
      <c r="B919" s="50"/>
      <c r="C919" s="53"/>
      <c r="D919" s="53"/>
      <c r="E919" s="50"/>
      <c r="F919" s="48"/>
      <c r="G919" s="48"/>
      <c r="CP919" s="49"/>
    </row>
    <row r="920" spans="2:94" ht="13" x14ac:dyDescent="0.25">
      <c r="B920" s="50"/>
      <c r="C920" s="53"/>
      <c r="D920" s="53"/>
      <c r="E920" s="50"/>
      <c r="F920" s="48"/>
      <c r="G920" s="48"/>
      <c r="CP920" s="49"/>
    </row>
    <row r="921" spans="2:94" ht="13" x14ac:dyDescent="0.25">
      <c r="B921" s="50"/>
      <c r="C921" s="53"/>
      <c r="D921" s="53"/>
      <c r="E921" s="50"/>
      <c r="F921" s="48"/>
      <c r="G921" s="48"/>
      <c r="CP921" s="49"/>
    </row>
    <row r="922" spans="2:94" ht="13" x14ac:dyDescent="0.25">
      <c r="B922" s="50"/>
      <c r="C922" s="53"/>
      <c r="D922" s="53"/>
      <c r="E922" s="50"/>
      <c r="F922" s="48"/>
      <c r="G922" s="48"/>
      <c r="CP922" s="49"/>
    </row>
    <row r="923" spans="2:94" ht="13" x14ac:dyDescent="0.25">
      <c r="B923" s="50"/>
      <c r="C923" s="53"/>
      <c r="D923" s="53"/>
      <c r="E923" s="50"/>
      <c r="F923" s="48"/>
      <c r="G923" s="48"/>
      <c r="CP923" s="49"/>
    </row>
    <row r="924" spans="2:94" ht="13" x14ac:dyDescent="0.25">
      <c r="B924" s="50"/>
      <c r="C924" s="53"/>
      <c r="D924" s="53"/>
      <c r="E924" s="50"/>
      <c r="F924" s="48"/>
      <c r="G924" s="48"/>
      <c r="CP924" s="49"/>
    </row>
    <row r="925" spans="2:94" ht="13" x14ac:dyDescent="0.25">
      <c r="B925" s="50"/>
      <c r="C925" s="53"/>
      <c r="D925" s="53"/>
      <c r="E925" s="50"/>
      <c r="F925" s="48"/>
      <c r="G925" s="48"/>
      <c r="CP925" s="49"/>
    </row>
    <row r="926" spans="2:94" ht="13" x14ac:dyDescent="0.25">
      <c r="B926" s="50"/>
      <c r="C926" s="53"/>
      <c r="D926" s="53"/>
      <c r="E926" s="50"/>
      <c r="F926" s="48"/>
      <c r="G926" s="48"/>
      <c r="CP926" s="49"/>
    </row>
    <row r="927" spans="2:94" ht="13" x14ac:dyDescent="0.25">
      <c r="B927" s="50"/>
      <c r="C927" s="53"/>
      <c r="D927" s="53"/>
      <c r="E927" s="50"/>
      <c r="F927" s="48"/>
      <c r="G927" s="48"/>
      <c r="CP927" s="49"/>
    </row>
    <row r="928" spans="2:94" ht="13" x14ac:dyDescent="0.25">
      <c r="B928" s="50"/>
      <c r="C928" s="53"/>
      <c r="D928" s="53"/>
      <c r="E928" s="50"/>
      <c r="F928" s="48"/>
      <c r="G928" s="48"/>
      <c r="CP928" s="49"/>
    </row>
    <row r="929" spans="2:94" ht="13" x14ac:dyDescent="0.25">
      <c r="B929" s="50"/>
      <c r="C929" s="53"/>
      <c r="D929" s="53"/>
      <c r="E929" s="50"/>
      <c r="F929" s="48"/>
      <c r="G929" s="48"/>
      <c r="CP929" s="49"/>
    </row>
    <row r="930" spans="2:94" ht="13" x14ac:dyDescent="0.25">
      <c r="B930" s="50"/>
      <c r="C930" s="53"/>
      <c r="D930" s="53"/>
      <c r="E930" s="50"/>
      <c r="F930" s="48"/>
      <c r="G930" s="48"/>
      <c r="CP930" s="49"/>
    </row>
    <row r="931" spans="2:94" ht="13" x14ac:dyDescent="0.25">
      <c r="B931" s="50"/>
      <c r="C931" s="53"/>
      <c r="D931" s="53"/>
      <c r="E931" s="50"/>
      <c r="F931" s="48"/>
      <c r="G931" s="48"/>
      <c r="CP931" s="49"/>
    </row>
    <row r="932" spans="2:94" ht="13" x14ac:dyDescent="0.25">
      <c r="B932" s="50"/>
      <c r="C932" s="53"/>
      <c r="D932" s="53"/>
      <c r="E932" s="50"/>
      <c r="F932" s="48"/>
      <c r="G932" s="48"/>
      <c r="CP932" s="49"/>
    </row>
    <row r="933" spans="2:94" ht="13" x14ac:dyDescent="0.25">
      <c r="B933" s="50"/>
      <c r="C933" s="53"/>
      <c r="D933" s="53"/>
      <c r="E933" s="50"/>
      <c r="F933" s="48"/>
      <c r="G933" s="48"/>
      <c r="CP933" s="49"/>
    </row>
    <row r="934" spans="2:94" ht="13" x14ac:dyDescent="0.25">
      <c r="B934" s="50"/>
      <c r="C934" s="53"/>
      <c r="D934" s="53"/>
      <c r="E934" s="50"/>
      <c r="F934" s="48"/>
      <c r="G934" s="48"/>
      <c r="CP934" s="49"/>
    </row>
  </sheetData>
  <sortState xmlns:xlrd2="http://schemas.microsoft.com/office/spreadsheetml/2017/richdata2" ref="B5:BY152">
    <sortCondition ref="B5:B15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892DF-3046-43B1-866E-8850C94E591B}">
  <dimension ref="A1:EU150"/>
  <sheetViews>
    <sheetView topLeftCell="A141" workbookViewId="0">
      <selection activeCell="A151" sqref="A151:A420"/>
    </sheetView>
  </sheetViews>
  <sheetFormatPr defaultColWidth="6.6328125" defaultRowHeight="12.5" x14ac:dyDescent="0.25"/>
  <cols>
    <col min="1" max="2" width="10.6328125" customWidth="1"/>
    <col min="3" max="6" width="12.6328125" customWidth="1"/>
  </cols>
  <sheetData>
    <row r="1" spans="1:151" s="59" customFormat="1" x14ac:dyDescent="0.25">
      <c r="A1" s="59">
        <v>1</v>
      </c>
      <c r="B1" s="59">
        <v>2</v>
      </c>
      <c r="C1" s="59">
        <v>3</v>
      </c>
      <c r="D1" s="59">
        <v>4</v>
      </c>
      <c r="E1" s="60">
        <v>5</v>
      </c>
      <c r="F1" s="60">
        <v>6</v>
      </c>
      <c r="G1" s="59">
        <v>7</v>
      </c>
      <c r="H1" s="59">
        <v>8</v>
      </c>
      <c r="I1" s="59">
        <v>9</v>
      </c>
      <c r="J1" s="59">
        <v>10</v>
      </c>
      <c r="K1" s="59">
        <v>11</v>
      </c>
      <c r="L1" s="59">
        <v>12</v>
      </c>
      <c r="M1" s="59">
        <v>13</v>
      </c>
      <c r="N1" s="59">
        <v>14</v>
      </c>
      <c r="O1" s="59">
        <v>15</v>
      </c>
      <c r="P1" s="59">
        <v>16</v>
      </c>
      <c r="Q1" s="59">
        <v>17</v>
      </c>
      <c r="R1" s="59">
        <v>18</v>
      </c>
      <c r="S1" s="59">
        <v>19</v>
      </c>
      <c r="T1" s="59">
        <v>20</v>
      </c>
      <c r="U1" s="59">
        <v>21</v>
      </c>
      <c r="V1" s="59">
        <v>22</v>
      </c>
      <c r="W1" s="59">
        <v>23</v>
      </c>
      <c r="X1" s="59">
        <v>24</v>
      </c>
      <c r="Y1" s="59">
        <v>25</v>
      </c>
      <c r="Z1" s="59">
        <v>26</v>
      </c>
      <c r="AA1" s="59">
        <v>27</v>
      </c>
      <c r="AB1" s="59">
        <v>28</v>
      </c>
      <c r="AC1" s="59">
        <v>29</v>
      </c>
      <c r="AD1" s="59">
        <v>30</v>
      </c>
      <c r="AE1" s="59">
        <v>31</v>
      </c>
      <c r="AF1" s="59">
        <v>32</v>
      </c>
      <c r="AG1" s="59">
        <v>33</v>
      </c>
      <c r="AH1" s="59">
        <v>34</v>
      </c>
      <c r="AI1" s="59">
        <v>35</v>
      </c>
      <c r="AJ1" s="59">
        <v>36</v>
      </c>
      <c r="AK1" s="59">
        <v>37</v>
      </c>
      <c r="AL1" s="59">
        <v>38</v>
      </c>
      <c r="AM1" s="59">
        <v>39</v>
      </c>
      <c r="AN1" s="59">
        <v>40</v>
      </c>
      <c r="AO1" s="59">
        <v>41</v>
      </c>
      <c r="AP1" s="59">
        <v>42</v>
      </c>
      <c r="AQ1" s="59">
        <v>43</v>
      </c>
      <c r="AR1" s="59">
        <v>44</v>
      </c>
      <c r="AS1" s="59">
        <v>45</v>
      </c>
      <c r="AT1" s="59">
        <v>46</v>
      </c>
      <c r="AU1" s="59">
        <v>47</v>
      </c>
      <c r="AV1" s="59">
        <v>48</v>
      </c>
      <c r="AW1" s="59">
        <v>49</v>
      </c>
      <c r="AX1" s="59">
        <v>50</v>
      </c>
      <c r="AY1" s="59">
        <v>51</v>
      </c>
      <c r="AZ1" s="59">
        <v>52</v>
      </c>
      <c r="BA1" s="59">
        <v>53</v>
      </c>
      <c r="BB1" s="59">
        <v>54</v>
      </c>
      <c r="BC1" s="59">
        <v>55</v>
      </c>
      <c r="BD1" s="59">
        <v>56</v>
      </c>
      <c r="BE1" s="59">
        <v>57</v>
      </c>
      <c r="BF1" s="59">
        <v>58</v>
      </c>
      <c r="BG1" s="59">
        <v>59</v>
      </c>
      <c r="BH1" s="59">
        <v>60</v>
      </c>
      <c r="BI1" s="59">
        <v>61</v>
      </c>
      <c r="BJ1" s="59">
        <v>62</v>
      </c>
      <c r="BK1" s="59">
        <v>63</v>
      </c>
      <c r="BL1" s="59">
        <v>64</v>
      </c>
      <c r="BM1" s="59">
        <v>65</v>
      </c>
      <c r="BN1" s="59">
        <v>66</v>
      </c>
      <c r="BO1" s="59">
        <v>67</v>
      </c>
      <c r="BP1" s="59">
        <v>68</v>
      </c>
      <c r="BQ1" s="59">
        <v>69</v>
      </c>
      <c r="BR1" s="59">
        <v>70</v>
      </c>
      <c r="BS1" s="59">
        <v>71</v>
      </c>
      <c r="BT1" s="59">
        <v>72</v>
      </c>
      <c r="BU1" s="59">
        <v>73</v>
      </c>
      <c r="BV1" s="59">
        <v>74</v>
      </c>
      <c r="BW1" s="59">
        <v>75</v>
      </c>
      <c r="BX1" s="59">
        <v>76</v>
      </c>
    </row>
    <row r="2" spans="1:151" s="59" customFormat="1" ht="25" x14ac:dyDescent="0.25">
      <c r="A2" s="59" t="s">
        <v>220</v>
      </c>
      <c r="B2" s="59" t="s">
        <v>221</v>
      </c>
      <c r="C2" s="59" t="s">
        <v>234</v>
      </c>
      <c r="D2" s="59" t="s">
        <v>235</v>
      </c>
      <c r="E2" s="61" t="s">
        <v>222</v>
      </c>
      <c r="F2" s="61" t="s">
        <v>223</v>
      </c>
      <c r="G2" s="59" t="s">
        <v>161</v>
      </c>
      <c r="H2" s="59" t="s">
        <v>181</v>
      </c>
      <c r="I2" s="59" t="s">
        <v>163</v>
      </c>
      <c r="J2" s="59" t="s">
        <v>163</v>
      </c>
      <c r="K2" s="59" t="s">
        <v>123</v>
      </c>
      <c r="L2" s="59" t="s">
        <v>153</v>
      </c>
      <c r="M2" s="59" t="s">
        <v>182</v>
      </c>
      <c r="N2" s="59" t="s">
        <v>183</v>
      </c>
      <c r="O2" s="59" t="s">
        <v>184</v>
      </c>
      <c r="P2" s="59" t="s">
        <v>124</v>
      </c>
      <c r="Q2" s="59" t="s">
        <v>124</v>
      </c>
      <c r="R2" s="59" t="s">
        <v>154</v>
      </c>
      <c r="S2" s="59" t="s">
        <v>125</v>
      </c>
      <c r="T2" s="59" t="s">
        <v>126</v>
      </c>
      <c r="U2" s="59" t="s">
        <v>165</v>
      </c>
      <c r="V2" s="59" t="s">
        <v>127</v>
      </c>
      <c r="W2" s="59" t="s">
        <v>128</v>
      </c>
      <c r="X2" s="59" t="s">
        <v>129</v>
      </c>
      <c r="Y2" s="59" t="s">
        <v>185</v>
      </c>
      <c r="Z2" s="59" t="s">
        <v>185</v>
      </c>
      <c r="AA2" s="59" t="s">
        <v>130</v>
      </c>
      <c r="AB2" s="59" t="s">
        <v>131</v>
      </c>
      <c r="AC2" s="59" t="s">
        <v>186</v>
      </c>
      <c r="AD2" s="59" t="s">
        <v>132</v>
      </c>
      <c r="AE2" s="59" t="s">
        <v>187</v>
      </c>
      <c r="AF2" s="59" t="s">
        <v>133</v>
      </c>
      <c r="AG2" s="59" t="s">
        <v>188</v>
      </c>
      <c r="AH2" s="59" t="s">
        <v>189</v>
      </c>
      <c r="AI2" s="59" t="s">
        <v>134</v>
      </c>
      <c r="AJ2" s="59" t="s">
        <v>156</v>
      </c>
      <c r="AK2" s="59" t="s">
        <v>135</v>
      </c>
      <c r="AL2" s="59" t="s">
        <v>190</v>
      </c>
      <c r="AM2" s="59" t="s">
        <v>155</v>
      </c>
      <c r="AN2" s="59" t="s">
        <v>155</v>
      </c>
      <c r="AO2" s="59" t="s">
        <v>170</v>
      </c>
      <c r="AP2" s="59" t="s">
        <v>191</v>
      </c>
      <c r="AQ2" s="59" t="s">
        <v>136</v>
      </c>
      <c r="AR2" s="59" t="s">
        <v>137</v>
      </c>
      <c r="AS2" s="59" t="s">
        <v>172</v>
      </c>
      <c r="AT2" s="59" t="s">
        <v>192</v>
      </c>
      <c r="AU2" s="59" t="s">
        <v>174</v>
      </c>
      <c r="AV2" s="59" t="s">
        <v>174</v>
      </c>
      <c r="AW2" s="59" t="s">
        <v>138</v>
      </c>
      <c r="AX2" s="59" t="s">
        <v>138</v>
      </c>
      <c r="AY2" s="59" t="s">
        <v>139</v>
      </c>
      <c r="AZ2" s="59" t="s">
        <v>175</v>
      </c>
      <c r="BA2" s="59" t="s">
        <v>193</v>
      </c>
      <c r="BB2" s="59" t="s">
        <v>194</v>
      </c>
      <c r="BC2" s="59" t="s">
        <v>160</v>
      </c>
      <c r="BD2" s="59" t="s">
        <v>195</v>
      </c>
      <c r="BE2" s="59" t="s">
        <v>140</v>
      </c>
      <c r="BF2" s="59" t="s">
        <v>141</v>
      </c>
      <c r="BG2" s="59" t="s">
        <v>142</v>
      </c>
      <c r="BH2" s="59" t="s">
        <v>143</v>
      </c>
      <c r="BI2" s="59" t="s">
        <v>144</v>
      </c>
      <c r="BJ2" s="59" t="s">
        <v>144</v>
      </c>
      <c r="BK2" s="59" t="s">
        <v>196</v>
      </c>
      <c r="BL2" s="59" t="s">
        <v>145</v>
      </c>
      <c r="BM2" s="59" t="s">
        <v>197</v>
      </c>
      <c r="BN2" s="59" t="s">
        <v>178</v>
      </c>
      <c r="BO2" s="59" t="s">
        <v>146</v>
      </c>
      <c r="BP2" s="59" t="s">
        <v>147</v>
      </c>
      <c r="BQ2" s="59" t="s">
        <v>147</v>
      </c>
      <c r="BR2" s="59" t="s">
        <v>147</v>
      </c>
      <c r="BS2" s="59" t="s">
        <v>148</v>
      </c>
      <c r="BT2" s="59" t="s">
        <v>149</v>
      </c>
      <c r="BU2" s="59" t="s">
        <v>150</v>
      </c>
      <c r="BV2" s="59" t="s">
        <v>151</v>
      </c>
      <c r="BW2" s="59" t="s">
        <v>179</v>
      </c>
      <c r="BX2" s="59" t="s">
        <v>152</v>
      </c>
    </row>
    <row r="3" spans="1:151" x14ac:dyDescent="0.25">
      <c r="A3" t="s">
        <v>240</v>
      </c>
      <c r="B3" t="s">
        <v>119</v>
      </c>
      <c r="C3" t="s">
        <v>228</v>
      </c>
      <c r="D3" t="s">
        <v>229</v>
      </c>
      <c r="E3" s="62">
        <v>45469</v>
      </c>
      <c r="F3" s="62">
        <v>45499</v>
      </c>
      <c r="K3">
        <v>270</v>
      </c>
      <c r="P3">
        <v>32.4</v>
      </c>
      <c r="Q3">
        <v>32.4</v>
      </c>
      <c r="S3">
        <v>183</v>
      </c>
      <c r="T3">
        <v>2.65</v>
      </c>
      <c r="V3">
        <v>7.09</v>
      </c>
      <c r="W3">
        <v>4.1100000000000003</v>
      </c>
      <c r="X3">
        <v>1.3</v>
      </c>
      <c r="AA3">
        <v>25.7</v>
      </c>
      <c r="AB3">
        <v>6.45</v>
      </c>
      <c r="AD3">
        <v>4.74</v>
      </c>
      <c r="AF3">
        <v>1.32</v>
      </c>
      <c r="AI3">
        <v>28</v>
      </c>
      <c r="AK3">
        <v>0.63</v>
      </c>
      <c r="AQ3">
        <v>8.18</v>
      </c>
      <c r="AR3">
        <v>27.9</v>
      </c>
      <c r="AW3">
        <v>6.83</v>
      </c>
      <c r="AX3">
        <v>6.83</v>
      </c>
      <c r="AY3">
        <v>30.5</v>
      </c>
      <c r="BC3">
        <v>90</v>
      </c>
      <c r="BE3">
        <v>5.93</v>
      </c>
      <c r="BF3">
        <v>1.6</v>
      </c>
      <c r="BG3">
        <v>25.3</v>
      </c>
      <c r="BH3">
        <v>0.6</v>
      </c>
      <c r="BI3">
        <v>1.0900000000000001</v>
      </c>
      <c r="BJ3">
        <v>1.0900000000000001</v>
      </c>
      <c r="BL3">
        <v>6.62</v>
      </c>
      <c r="BM3">
        <v>0.65</v>
      </c>
      <c r="BO3">
        <v>0.6</v>
      </c>
      <c r="BP3">
        <v>1.76</v>
      </c>
      <c r="BQ3">
        <v>1.76</v>
      </c>
      <c r="BR3">
        <v>1.76</v>
      </c>
      <c r="BS3">
        <v>388</v>
      </c>
      <c r="BT3">
        <v>3.7</v>
      </c>
      <c r="BU3">
        <v>33.1</v>
      </c>
      <c r="BV3">
        <v>3.79</v>
      </c>
      <c r="BX3">
        <v>174</v>
      </c>
      <c r="CD3" s="58"/>
      <c r="CE3" s="58"/>
      <c r="CF3" s="58"/>
      <c r="CG3" s="58"/>
      <c r="CH3" s="58">
        <v>147.37800000000001</v>
      </c>
      <c r="CI3" s="58"/>
      <c r="CJ3" s="58"/>
      <c r="CK3" s="58"/>
      <c r="CL3" s="58"/>
      <c r="CM3" s="58">
        <v>19.209319999999998</v>
      </c>
      <c r="CN3" s="58">
        <v>20.145233949013672</v>
      </c>
      <c r="CO3" s="58"/>
      <c r="CP3" s="58">
        <v>30.691500000000001</v>
      </c>
      <c r="CQ3" s="58">
        <v>0.87996600000000003</v>
      </c>
      <c r="CR3" s="58"/>
      <c r="CS3" s="58">
        <v>2.9036381846153847</v>
      </c>
      <c r="CT3" s="58">
        <v>1.9096133840331464</v>
      </c>
      <c r="CU3" s="58">
        <v>0.68317413992787768</v>
      </c>
      <c r="CV3" s="58"/>
      <c r="CW3" s="58"/>
      <c r="CX3" s="58">
        <v>36.83108</v>
      </c>
      <c r="CY3" s="58">
        <v>2.7662728139904611</v>
      </c>
      <c r="CZ3" s="58"/>
      <c r="DA3" s="58">
        <v>5.6606399999999999</v>
      </c>
      <c r="DB3" s="58"/>
      <c r="DC3" s="58">
        <v>0.71021427958182581</v>
      </c>
      <c r="DD3" s="58"/>
      <c r="DE3" s="58"/>
      <c r="DF3" s="58">
        <v>13.135008031001226</v>
      </c>
      <c r="DG3" s="58"/>
      <c r="DH3" s="58">
        <v>0.26154683454594296</v>
      </c>
      <c r="DI3" s="58"/>
      <c r="DJ3" s="58"/>
      <c r="DK3" s="58"/>
      <c r="DL3" s="58"/>
      <c r="DM3" s="58"/>
      <c r="DN3" s="58">
        <v>11.873150000000003</v>
      </c>
      <c r="DO3" s="58">
        <v>12.830143092857837</v>
      </c>
      <c r="DP3" s="58"/>
      <c r="DQ3" s="58"/>
      <c r="DR3" s="58"/>
      <c r="DS3" s="58"/>
      <c r="DT3" s="58">
        <v>3.2300279999999995</v>
      </c>
      <c r="DU3" s="58">
        <v>3.3345248040117053</v>
      </c>
      <c r="DV3" s="58">
        <v>12.248319999999998</v>
      </c>
      <c r="DW3" s="58"/>
      <c r="DX3" s="58"/>
      <c r="DY3" s="58"/>
      <c r="DZ3" s="58">
        <v>131.13990000000001</v>
      </c>
      <c r="EA3" s="58"/>
      <c r="EB3" s="58">
        <v>3.0497662609736631</v>
      </c>
      <c r="EC3" s="58">
        <v>3.04704</v>
      </c>
      <c r="ED3" s="58">
        <v>16.319880000000001</v>
      </c>
      <c r="EE3" s="58">
        <v>0.73265999999999998</v>
      </c>
      <c r="EF3" s="58">
        <v>0.46040000000000003</v>
      </c>
      <c r="EG3" s="58">
        <v>0.47046893399951623</v>
      </c>
      <c r="EH3" s="58"/>
      <c r="EI3" s="58">
        <v>7.1118749999999995</v>
      </c>
      <c r="EJ3" s="58">
        <v>1.1343080000000001</v>
      </c>
      <c r="EK3" s="58"/>
      <c r="EL3" s="58">
        <v>0.31977631292087028</v>
      </c>
      <c r="EM3" s="58">
        <v>2.8360000000000003</v>
      </c>
      <c r="EN3" s="58">
        <v>3.0042499999999999</v>
      </c>
      <c r="EO3" s="58">
        <v>2.948</v>
      </c>
      <c r="EP3" s="58">
        <v>735.50239999999997</v>
      </c>
      <c r="EQ3" s="58">
        <v>2.2698</v>
      </c>
      <c r="ER3" s="58">
        <v>19.556946927564383</v>
      </c>
      <c r="ES3" s="58">
        <v>2.1065720353675452</v>
      </c>
      <c r="ET3" s="58"/>
      <c r="EU3" s="58">
        <v>236.39</v>
      </c>
    </row>
    <row r="4" spans="1:151" x14ac:dyDescent="0.25">
      <c r="A4" t="s">
        <v>241</v>
      </c>
      <c r="B4" t="s">
        <v>119</v>
      </c>
      <c r="C4" t="s">
        <v>228</v>
      </c>
      <c r="D4" t="s">
        <v>229</v>
      </c>
      <c r="E4" s="62">
        <v>45469</v>
      </c>
      <c r="F4" s="62">
        <v>45499</v>
      </c>
      <c r="K4">
        <v>284</v>
      </c>
      <c r="P4">
        <v>188.5</v>
      </c>
      <c r="Q4">
        <v>188.5</v>
      </c>
      <c r="S4">
        <v>128</v>
      </c>
      <c r="T4">
        <v>1.52</v>
      </c>
      <c r="V4">
        <v>11.25</v>
      </c>
      <c r="W4">
        <v>7.89</v>
      </c>
      <c r="X4">
        <v>3.03</v>
      </c>
      <c r="AA4">
        <v>25.6</v>
      </c>
      <c r="AB4">
        <v>11.55</v>
      </c>
      <c r="AD4">
        <v>3.75</v>
      </c>
      <c r="AF4">
        <v>2.35</v>
      </c>
      <c r="AI4">
        <v>58</v>
      </c>
      <c r="AK4">
        <v>1.06</v>
      </c>
      <c r="AQ4">
        <v>6.63</v>
      </c>
      <c r="AR4">
        <v>53</v>
      </c>
      <c r="AW4">
        <v>13.85</v>
      </c>
      <c r="AX4">
        <v>13.85</v>
      </c>
      <c r="AY4">
        <v>20.2</v>
      </c>
      <c r="BC4">
        <v>71.099999999999994</v>
      </c>
      <c r="BE4">
        <v>9.5</v>
      </c>
      <c r="BF4">
        <v>1.4</v>
      </c>
      <c r="BG4">
        <v>28.1</v>
      </c>
      <c r="BH4">
        <v>0.5</v>
      </c>
      <c r="BI4">
        <v>2.0299999999999998</v>
      </c>
      <c r="BJ4">
        <v>2.0299999999999998</v>
      </c>
      <c r="BL4">
        <v>5.49</v>
      </c>
      <c r="BM4">
        <v>0.53</v>
      </c>
      <c r="BO4">
        <v>1.1200000000000001</v>
      </c>
      <c r="BP4">
        <v>1.51</v>
      </c>
      <c r="BQ4">
        <v>1.51</v>
      </c>
      <c r="BR4">
        <v>1.51</v>
      </c>
      <c r="BS4">
        <v>259</v>
      </c>
      <c r="BT4">
        <v>1.7</v>
      </c>
      <c r="BU4">
        <v>75.3</v>
      </c>
      <c r="BV4">
        <v>7.1</v>
      </c>
      <c r="BX4">
        <v>143</v>
      </c>
      <c r="CD4" s="58"/>
      <c r="CE4" s="58"/>
      <c r="CF4" s="58"/>
      <c r="CG4" s="58"/>
      <c r="CH4" s="58">
        <v>106.40245</v>
      </c>
      <c r="CI4" s="58"/>
      <c r="CJ4" s="58"/>
      <c r="CK4" s="58"/>
      <c r="CL4" s="58"/>
      <c r="CM4" s="58">
        <v>37.715860000000006</v>
      </c>
      <c r="CN4" s="58">
        <v>39.553447143795147</v>
      </c>
      <c r="CO4" s="58"/>
      <c r="CP4" s="58">
        <v>16.076499999999999</v>
      </c>
      <c r="CQ4" s="58">
        <v>0.60431400000000002</v>
      </c>
      <c r="CR4" s="58"/>
      <c r="CS4" s="58">
        <v>2.593763753846154</v>
      </c>
      <c r="CT4" s="58">
        <v>1.623743116962316</v>
      </c>
      <c r="CU4" s="58">
        <v>0.60211958095338369</v>
      </c>
      <c r="CV4" s="58"/>
      <c r="CW4" s="58"/>
      <c r="CX4" s="58">
        <v>39.519480000000001</v>
      </c>
      <c r="CY4" s="58">
        <v>2.4435409856915742</v>
      </c>
      <c r="CZ4" s="58"/>
      <c r="DA4" s="58">
        <v>5.271471</v>
      </c>
      <c r="DB4" s="58"/>
      <c r="DC4" s="58">
        <v>0.52693317517361271</v>
      </c>
      <c r="DD4" s="58"/>
      <c r="DE4" s="58"/>
      <c r="DF4" s="58">
        <v>11.375855169706419</v>
      </c>
      <c r="DG4" s="58"/>
      <c r="DH4" s="58">
        <v>0.21606042853795288</v>
      </c>
      <c r="DI4" s="58"/>
      <c r="DJ4" s="58"/>
      <c r="DK4" s="58"/>
      <c r="DL4" s="58"/>
      <c r="DM4" s="58"/>
      <c r="DN4" s="58">
        <v>10.428345</v>
      </c>
      <c r="DO4" s="58">
        <v>12.130317105974683</v>
      </c>
      <c r="DP4" s="58"/>
      <c r="DQ4" s="58"/>
      <c r="DR4" s="58"/>
      <c r="DS4" s="58"/>
      <c r="DT4" s="58">
        <v>3.0778889999999994</v>
      </c>
      <c r="DU4" s="58">
        <v>3.1774638530981103</v>
      </c>
      <c r="DV4" s="58">
        <v>4.8118400000000001</v>
      </c>
      <c r="DW4" s="58"/>
      <c r="DX4" s="58"/>
      <c r="DY4" s="58"/>
      <c r="DZ4" s="58">
        <v>141.72312000000002</v>
      </c>
      <c r="EA4" s="58"/>
      <c r="EB4" s="58">
        <v>2.4351745810055867</v>
      </c>
      <c r="EC4" s="58">
        <v>2.92008</v>
      </c>
      <c r="ED4" s="58">
        <v>8.751240000000001</v>
      </c>
      <c r="EE4" s="58">
        <v>0.73265999999999998</v>
      </c>
      <c r="EF4" s="58">
        <v>0.40284999999999999</v>
      </c>
      <c r="EG4" s="58">
        <v>0.41166031724957663</v>
      </c>
      <c r="EH4" s="58"/>
      <c r="EI4" s="58">
        <v>6.7136100000000001</v>
      </c>
      <c r="EJ4" s="58">
        <v>0.96749799999999986</v>
      </c>
      <c r="EK4" s="58"/>
      <c r="EL4" s="58">
        <v>0.23983223469065265</v>
      </c>
      <c r="EM4" s="58">
        <v>2.5183680000000006</v>
      </c>
      <c r="EN4" s="58">
        <v>2.6677740000000001</v>
      </c>
      <c r="EO4" s="58">
        <v>2.6178240000000002</v>
      </c>
      <c r="EP4" s="58">
        <v>656.95359999999994</v>
      </c>
      <c r="EQ4" s="58">
        <v>1.8914999999999997</v>
      </c>
      <c r="ER4" s="58">
        <v>15.366172585943444</v>
      </c>
      <c r="ES4" s="58">
        <v>1.4802938626907074</v>
      </c>
      <c r="ET4" s="58"/>
      <c r="EU4" s="58">
        <v>209.374</v>
      </c>
    </row>
    <row r="5" spans="1:151" x14ac:dyDescent="0.25">
      <c r="A5" t="s">
        <v>242</v>
      </c>
      <c r="B5" t="s">
        <v>119</v>
      </c>
      <c r="C5" t="s">
        <v>228</v>
      </c>
      <c r="D5" t="s">
        <v>229</v>
      </c>
      <c r="E5" s="62">
        <v>45469</v>
      </c>
      <c r="F5" s="62">
        <v>45499</v>
      </c>
      <c r="K5">
        <v>750</v>
      </c>
      <c r="P5">
        <v>318</v>
      </c>
      <c r="Q5">
        <v>318</v>
      </c>
      <c r="S5">
        <v>115</v>
      </c>
      <c r="T5">
        <v>2.69</v>
      </c>
      <c r="V5">
        <v>13</v>
      </c>
      <c r="W5">
        <v>8.31</v>
      </c>
      <c r="X5">
        <v>3.8</v>
      </c>
      <c r="AA5">
        <v>24.4</v>
      </c>
      <c r="AB5">
        <v>13.1</v>
      </c>
      <c r="AD5">
        <v>3.72</v>
      </c>
      <c r="AF5">
        <v>2.77</v>
      </c>
      <c r="AI5">
        <v>74.400000000000006</v>
      </c>
      <c r="AK5">
        <v>1.1000000000000001</v>
      </c>
      <c r="AQ5">
        <v>6.58</v>
      </c>
      <c r="AR5">
        <v>76.099999999999994</v>
      </c>
      <c r="AW5">
        <v>18.350000000000001</v>
      </c>
      <c r="AX5">
        <v>18.350000000000001</v>
      </c>
      <c r="AY5">
        <v>41.3</v>
      </c>
      <c r="BC5">
        <v>67.900000000000006</v>
      </c>
      <c r="BE5">
        <v>15</v>
      </c>
      <c r="BF5">
        <v>1.2</v>
      </c>
      <c r="BG5">
        <v>29.9</v>
      </c>
      <c r="BH5">
        <v>0.5</v>
      </c>
      <c r="BI5">
        <v>2.11</v>
      </c>
      <c r="BJ5">
        <v>2.11</v>
      </c>
      <c r="BL5">
        <v>5.31</v>
      </c>
      <c r="BM5">
        <v>0.53</v>
      </c>
      <c r="BO5">
        <v>1.32</v>
      </c>
      <c r="BP5">
        <v>1.58</v>
      </c>
      <c r="BQ5">
        <v>1.58</v>
      </c>
      <c r="BR5">
        <v>1.58</v>
      </c>
      <c r="BS5">
        <v>253</v>
      </c>
      <c r="BT5">
        <v>1.6</v>
      </c>
      <c r="BU5">
        <v>76.599999999999994</v>
      </c>
      <c r="BV5">
        <v>7.04</v>
      </c>
      <c r="BX5">
        <v>141</v>
      </c>
      <c r="CD5" s="58"/>
      <c r="CE5" s="58"/>
      <c r="CF5" s="58"/>
      <c r="CG5" s="58"/>
      <c r="CH5" s="58">
        <v>157.98475000000002</v>
      </c>
      <c r="CI5" s="58"/>
      <c r="CJ5" s="58"/>
      <c r="CK5" s="58"/>
      <c r="CL5" s="58"/>
      <c r="CM5" s="58">
        <v>23.660260000000001</v>
      </c>
      <c r="CN5" s="58">
        <v>24.813032059150988</v>
      </c>
      <c r="CO5" s="58"/>
      <c r="CP5" s="58">
        <v>17.538</v>
      </c>
      <c r="CQ5" s="58">
        <v>0.76334400000000002</v>
      </c>
      <c r="CR5" s="58"/>
      <c r="CS5" s="58">
        <v>3.4660028923076927</v>
      </c>
      <c r="CT5" s="58">
        <v>2.2983969472494752</v>
      </c>
      <c r="CU5" s="58">
        <v>0.72949103077044564</v>
      </c>
      <c r="CV5" s="58"/>
      <c r="CW5" s="58"/>
      <c r="CX5" s="58">
        <v>31.85754</v>
      </c>
      <c r="CY5" s="58">
        <v>3.492419427662957</v>
      </c>
      <c r="CZ5" s="58"/>
      <c r="DA5" s="58">
        <v>3.6204509999999996</v>
      </c>
      <c r="DB5" s="58"/>
      <c r="DC5" s="58">
        <v>0.69875921055631252</v>
      </c>
      <c r="DD5" s="58"/>
      <c r="DE5" s="58"/>
      <c r="DF5" s="58">
        <v>14.894160892296034</v>
      </c>
      <c r="DG5" s="58"/>
      <c r="DH5" s="58">
        <v>0.26154683454594296</v>
      </c>
      <c r="DI5" s="58"/>
      <c r="DJ5" s="58"/>
      <c r="DK5" s="58"/>
      <c r="DL5" s="58"/>
      <c r="DM5" s="58"/>
      <c r="DN5" s="58">
        <v>7.2526350000000006</v>
      </c>
      <c r="DO5" s="58">
        <v>16.562548356234661</v>
      </c>
      <c r="DP5" s="58"/>
      <c r="DQ5" s="58"/>
      <c r="DR5" s="58"/>
      <c r="DS5" s="58"/>
      <c r="DT5" s="58">
        <v>4.0258319999999994</v>
      </c>
      <c r="DU5" s="58">
        <v>4.1560743934058939</v>
      </c>
      <c r="DV5" s="58">
        <v>5.9054399999999996</v>
      </c>
      <c r="DW5" s="58"/>
      <c r="DX5" s="58"/>
      <c r="DY5" s="58"/>
      <c r="DZ5" s="58">
        <v>95.402360000000002</v>
      </c>
      <c r="EA5" s="58"/>
      <c r="EB5" s="58">
        <v>3.8267029130087789</v>
      </c>
      <c r="EC5" s="58">
        <v>2.1583200000000002</v>
      </c>
      <c r="ED5" s="58">
        <v>10.406880000000001</v>
      </c>
      <c r="EE5" s="58">
        <v>0.36632999999999999</v>
      </c>
      <c r="EF5" s="58">
        <v>0.56398999999999999</v>
      </c>
      <c r="EG5" s="58">
        <v>0.57632444414940731</v>
      </c>
      <c r="EH5" s="58"/>
      <c r="EI5" s="58">
        <v>6.1332809999999993</v>
      </c>
      <c r="EJ5" s="58">
        <v>0.68392099999999989</v>
      </c>
      <c r="EK5" s="58"/>
      <c r="EL5" s="58">
        <v>0.34261747812950377</v>
      </c>
      <c r="EM5" s="58">
        <v>1.8377280000000003</v>
      </c>
      <c r="EN5" s="58">
        <v>1.9467540000000001</v>
      </c>
      <c r="EO5" s="58">
        <v>1.9103040000000002</v>
      </c>
      <c r="EP5" s="58">
        <v>465.93719999999996</v>
      </c>
      <c r="EQ5" s="58">
        <v>3.7829999999999995</v>
      </c>
      <c r="ER5" s="58">
        <v>19.810933251298984</v>
      </c>
      <c r="ES5" s="58">
        <v>2.2090539181692095</v>
      </c>
      <c r="ET5" s="58"/>
      <c r="EU5" s="58">
        <v>152.6404</v>
      </c>
    </row>
    <row r="6" spans="1:151" x14ac:dyDescent="0.25">
      <c r="A6" t="s">
        <v>243</v>
      </c>
      <c r="B6" t="s">
        <v>119</v>
      </c>
      <c r="C6" t="s">
        <v>228</v>
      </c>
      <c r="D6" t="s">
        <v>229</v>
      </c>
      <c r="E6" s="62">
        <v>45469</v>
      </c>
      <c r="F6" s="62">
        <v>45499</v>
      </c>
      <c r="K6">
        <v>672</v>
      </c>
      <c r="P6">
        <v>78.099999999999994</v>
      </c>
      <c r="Q6">
        <v>78.099999999999994</v>
      </c>
      <c r="S6">
        <v>131</v>
      </c>
      <c r="T6">
        <v>2.84</v>
      </c>
      <c r="V6">
        <v>12.95</v>
      </c>
      <c r="W6">
        <v>8.48</v>
      </c>
      <c r="X6">
        <v>3.73</v>
      </c>
      <c r="AA6">
        <v>23.8</v>
      </c>
      <c r="AB6">
        <v>12.8</v>
      </c>
      <c r="AD6">
        <v>4.1100000000000003</v>
      </c>
      <c r="AF6">
        <v>2.72</v>
      </c>
      <c r="AI6">
        <v>59.3</v>
      </c>
      <c r="AK6">
        <v>1.07</v>
      </c>
      <c r="AQ6">
        <v>7.03</v>
      </c>
      <c r="AR6">
        <v>62.8</v>
      </c>
      <c r="AW6">
        <v>16.350000000000001</v>
      </c>
      <c r="AX6">
        <v>16.350000000000001</v>
      </c>
      <c r="AY6">
        <v>72.7</v>
      </c>
      <c r="BC6">
        <v>67.900000000000006</v>
      </c>
      <c r="BE6">
        <v>14.8</v>
      </c>
      <c r="BF6">
        <v>1.4</v>
      </c>
      <c r="BG6">
        <v>36.200000000000003</v>
      </c>
      <c r="BH6">
        <v>0.5</v>
      </c>
      <c r="BI6">
        <v>2.17</v>
      </c>
      <c r="BJ6">
        <v>2.17</v>
      </c>
      <c r="BL6">
        <v>5.2</v>
      </c>
      <c r="BM6">
        <v>0.56999999999999995</v>
      </c>
      <c r="BO6">
        <v>1.26</v>
      </c>
      <c r="BP6">
        <v>1.53</v>
      </c>
      <c r="BQ6">
        <v>1.53</v>
      </c>
      <c r="BR6">
        <v>1.53</v>
      </c>
      <c r="BS6">
        <v>288</v>
      </c>
      <c r="BT6">
        <v>2.2000000000000002</v>
      </c>
      <c r="BU6">
        <v>67.7</v>
      </c>
      <c r="BV6">
        <v>8.2200000000000006</v>
      </c>
      <c r="BX6">
        <v>154</v>
      </c>
      <c r="CD6" s="58"/>
      <c r="CE6" s="58"/>
      <c r="CF6" s="58"/>
      <c r="CG6" s="58"/>
      <c r="CH6" s="58">
        <v>149.61100000000002</v>
      </c>
      <c r="CI6" s="58"/>
      <c r="CJ6" s="58"/>
      <c r="CK6" s="58"/>
      <c r="CL6" s="58"/>
      <c r="CM6" s="58">
        <v>22.020440000000001</v>
      </c>
      <c r="CN6" s="58">
        <v>23.093316965942506</v>
      </c>
      <c r="CO6" s="58"/>
      <c r="CP6" s="58">
        <v>13.153500000000001</v>
      </c>
      <c r="CQ6" s="58">
        <v>0.59371200000000013</v>
      </c>
      <c r="CR6" s="58"/>
      <c r="CS6" s="58">
        <v>3.8906456307692312</v>
      </c>
      <c r="CT6" s="58">
        <v>2.8015286172941369</v>
      </c>
      <c r="CU6" s="58">
        <v>1.0073923758258534</v>
      </c>
      <c r="CV6" s="58"/>
      <c r="CW6" s="58"/>
      <c r="CX6" s="58">
        <v>37.234340000000003</v>
      </c>
      <c r="CY6" s="58">
        <v>3.9880433068362477</v>
      </c>
      <c r="CZ6" s="58"/>
      <c r="DA6" s="58">
        <v>4.3516170000000001</v>
      </c>
      <c r="DB6" s="58"/>
      <c r="DC6" s="58">
        <v>0.79039976276041901</v>
      </c>
      <c r="DD6" s="58"/>
      <c r="DE6" s="58"/>
      <c r="DF6" s="58">
        <v>15.011437749715689</v>
      </c>
      <c r="DG6" s="58"/>
      <c r="DH6" s="58">
        <v>0.38663445106791566</v>
      </c>
      <c r="DI6" s="58"/>
      <c r="DJ6" s="58"/>
      <c r="DK6" s="58"/>
      <c r="DL6" s="58"/>
      <c r="DM6" s="58"/>
      <c r="DN6" s="58">
        <v>10.256685000000001</v>
      </c>
      <c r="DO6" s="58">
        <v>18.778663981364655</v>
      </c>
      <c r="DP6" s="58"/>
      <c r="DQ6" s="58"/>
      <c r="DR6" s="58"/>
      <c r="DS6" s="58"/>
      <c r="DT6" s="58">
        <v>4.3418129999999993</v>
      </c>
      <c r="DU6" s="58">
        <v>4.482277906841821</v>
      </c>
      <c r="DV6" s="58">
        <v>5.796079999999999</v>
      </c>
      <c r="DW6" s="58"/>
      <c r="DX6" s="58"/>
      <c r="DY6" s="58"/>
      <c r="DZ6" s="58">
        <v>129.29934</v>
      </c>
      <c r="EA6" s="58"/>
      <c r="EB6" s="58">
        <v>4.0818164405426982</v>
      </c>
      <c r="EC6" s="58">
        <v>2.2852800000000002</v>
      </c>
      <c r="ED6" s="58">
        <v>18.448560000000001</v>
      </c>
      <c r="EE6" s="58">
        <v>0.61055000000000004</v>
      </c>
      <c r="EF6" s="58">
        <v>0.65606999999999993</v>
      </c>
      <c r="EG6" s="58">
        <v>0.67041823094931052</v>
      </c>
      <c r="EH6" s="58"/>
      <c r="EI6" s="58">
        <v>6.5087879999999991</v>
      </c>
      <c r="EJ6" s="58">
        <v>0.98417899999999992</v>
      </c>
      <c r="EK6" s="58"/>
      <c r="EL6" s="58">
        <v>0.3540380607338206</v>
      </c>
      <c r="EM6" s="58">
        <v>2.6431520000000002</v>
      </c>
      <c r="EN6" s="58">
        <v>2.7999610000000001</v>
      </c>
      <c r="EO6" s="58">
        <v>2.7475360000000002</v>
      </c>
      <c r="EP6" s="58">
        <v>574.83439999999996</v>
      </c>
      <c r="EQ6" s="58">
        <v>3.0263999999999998</v>
      </c>
      <c r="ER6" s="58">
        <v>20.064919575033588</v>
      </c>
      <c r="ES6" s="58">
        <v>2.6417552011095702</v>
      </c>
      <c r="ET6" s="58"/>
      <c r="EU6" s="58">
        <v>202.62</v>
      </c>
    </row>
    <row r="7" spans="1:151" x14ac:dyDescent="0.25">
      <c r="A7" t="s">
        <v>244</v>
      </c>
      <c r="B7" t="s">
        <v>119</v>
      </c>
      <c r="C7" t="s">
        <v>228</v>
      </c>
      <c r="D7" t="s">
        <v>229</v>
      </c>
      <c r="E7" s="62">
        <v>45469</v>
      </c>
      <c r="F7" s="62">
        <v>45499</v>
      </c>
      <c r="K7">
        <v>457</v>
      </c>
      <c r="P7">
        <v>74</v>
      </c>
      <c r="Q7">
        <v>74</v>
      </c>
      <c r="S7">
        <v>139</v>
      </c>
      <c r="T7">
        <v>2.95</v>
      </c>
      <c r="V7">
        <v>16.05</v>
      </c>
      <c r="W7">
        <v>8.6300000000000008</v>
      </c>
      <c r="X7">
        <v>5.01</v>
      </c>
      <c r="AA7">
        <v>23.7</v>
      </c>
      <c r="AB7">
        <v>16.8</v>
      </c>
      <c r="AD7">
        <v>4.0199999999999996</v>
      </c>
      <c r="AF7">
        <v>3.15</v>
      </c>
      <c r="AI7">
        <v>76.8</v>
      </c>
      <c r="AK7">
        <v>1.2</v>
      </c>
      <c r="AQ7">
        <v>7.05</v>
      </c>
      <c r="AR7">
        <v>86.1</v>
      </c>
      <c r="AW7">
        <v>21.2</v>
      </c>
      <c r="AX7">
        <v>21.2</v>
      </c>
      <c r="AY7">
        <v>67.3</v>
      </c>
      <c r="BC7">
        <v>65.3</v>
      </c>
      <c r="BE7">
        <v>16.899999999999999</v>
      </c>
      <c r="BF7">
        <v>1.6</v>
      </c>
      <c r="BG7">
        <v>35.1</v>
      </c>
      <c r="BH7">
        <v>0.5</v>
      </c>
      <c r="BI7">
        <v>2.69</v>
      </c>
      <c r="BJ7">
        <v>2.69</v>
      </c>
      <c r="BL7">
        <v>5.29</v>
      </c>
      <c r="BM7">
        <v>0.56999999999999995</v>
      </c>
      <c r="BO7">
        <v>1.3</v>
      </c>
      <c r="BP7">
        <v>1.53</v>
      </c>
      <c r="BQ7">
        <v>1.53</v>
      </c>
      <c r="BR7">
        <v>1.53</v>
      </c>
      <c r="BS7">
        <v>282</v>
      </c>
      <c r="BT7">
        <v>1.3</v>
      </c>
      <c r="BU7">
        <v>84.1</v>
      </c>
      <c r="BV7">
        <v>8.07</v>
      </c>
      <c r="BX7">
        <v>150</v>
      </c>
      <c r="CD7" s="58"/>
      <c r="CE7" s="58"/>
      <c r="CF7" s="58"/>
      <c r="CG7" s="58"/>
      <c r="CH7" s="58">
        <v>198.73699999999999</v>
      </c>
      <c r="CI7" s="58"/>
      <c r="CJ7" s="58"/>
      <c r="CK7" s="58"/>
      <c r="CL7" s="58"/>
      <c r="CM7" s="58">
        <v>24.948690000000003</v>
      </c>
      <c r="CN7" s="58">
        <v>26.164236775243371</v>
      </c>
      <c r="CO7" s="58"/>
      <c r="CP7" s="58">
        <v>13.153500000000001</v>
      </c>
      <c r="CQ7" s="58">
        <v>1.9083600000000001</v>
      </c>
      <c r="CR7" s="58"/>
      <c r="CS7" s="58">
        <v>6.2663496000000007</v>
      </c>
      <c r="CT7" s="58">
        <v>3.7620527146521265</v>
      </c>
      <c r="CU7" s="58">
        <v>1.3200313890131872</v>
      </c>
      <c r="CV7" s="58"/>
      <c r="CW7" s="58"/>
      <c r="CX7" s="58">
        <v>40.863680000000002</v>
      </c>
      <c r="CY7" s="58">
        <v>6.0396956438791731</v>
      </c>
      <c r="CZ7" s="58"/>
      <c r="DA7" s="58">
        <v>5.0238179999999995</v>
      </c>
      <c r="DB7" s="58"/>
      <c r="DC7" s="58">
        <v>1.2829677308574921</v>
      </c>
      <c r="DD7" s="58"/>
      <c r="DE7" s="58"/>
      <c r="DF7" s="58">
        <v>19.233404616823222</v>
      </c>
      <c r="DG7" s="58"/>
      <c r="DH7" s="58">
        <v>0.57995167660187352</v>
      </c>
      <c r="DI7" s="58"/>
      <c r="DJ7" s="58"/>
      <c r="DK7" s="58"/>
      <c r="DL7" s="58"/>
      <c r="DM7" s="58"/>
      <c r="DN7" s="58">
        <v>10.356820000000001</v>
      </c>
      <c r="DO7" s="58">
        <v>23.910721218507788</v>
      </c>
      <c r="DP7" s="58"/>
      <c r="DQ7" s="58"/>
      <c r="DR7" s="58"/>
      <c r="DS7" s="58"/>
      <c r="DT7" s="58">
        <v>5.8632029999999995</v>
      </c>
      <c r="DU7" s="58">
        <v>6.0528874159777697</v>
      </c>
      <c r="DV7" s="58">
        <v>18.153759999999998</v>
      </c>
      <c r="DW7" s="58"/>
      <c r="DX7" s="58"/>
      <c r="DY7" s="58"/>
      <c r="DZ7" s="58">
        <v>132.06018</v>
      </c>
      <c r="EA7" s="58"/>
      <c r="EB7" s="58">
        <v>5.0674823423782929</v>
      </c>
      <c r="EC7" s="58">
        <v>2.92008</v>
      </c>
      <c r="ED7" s="58">
        <v>24.361560000000004</v>
      </c>
      <c r="EE7" s="58">
        <v>0.61055000000000004</v>
      </c>
      <c r="EF7" s="58">
        <v>0.87475999999999998</v>
      </c>
      <c r="EG7" s="58">
        <v>0.89389097459908073</v>
      </c>
      <c r="EH7" s="58"/>
      <c r="EI7" s="58">
        <v>6.3722399999999988</v>
      </c>
      <c r="EJ7" s="58">
        <v>1.017541</v>
      </c>
      <c r="EK7" s="58"/>
      <c r="EL7" s="58">
        <v>0.61671146063310689</v>
      </c>
      <c r="EM7" s="58">
        <v>2.4843360000000003</v>
      </c>
      <c r="EN7" s="58">
        <v>2.631723</v>
      </c>
      <c r="EO7" s="58">
        <v>2.5824479999999999</v>
      </c>
      <c r="EP7" s="58">
        <v>603.39760000000001</v>
      </c>
      <c r="EQ7" s="58">
        <v>2.9002999999999997</v>
      </c>
      <c r="ER7" s="58">
        <v>28.319475096408166</v>
      </c>
      <c r="ES7" s="58">
        <v>4.1562096914008322</v>
      </c>
      <c r="ET7" s="58"/>
      <c r="EU7" s="58">
        <v>212.07560000000001</v>
      </c>
    </row>
    <row r="8" spans="1:151" x14ac:dyDescent="0.25">
      <c r="A8" t="s">
        <v>245</v>
      </c>
      <c r="B8" t="s">
        <v>119</v>
      </c>
      <c r="C8" t="s">
        <v>228</v>
      </c>
      <c r="D8" t="s">
        <v>229</v>
      </c>
      <c r="E8" s="62">
        <v>45469</v>
      </c>
      <c r="F8" s="62">
        <v>45499</v>
      </c>
      <c r="K8">
        <v>403</v>
      </c>
      <c r="P8">
        <v>52.6</v>
      </c>
      <c r="Q8">
        <v>52.6</v>
      </c>
      <c r="S8">
        <v>139</v>
      </c>
      <c r="T8">
        <v>2.4500000000000002</v>
      </c>
      <c r="V8">
        <v>11.2</v>
      </c>
      <c r="W8">
        <v>7.55</v>
      </c>
      <c r="X8">
        <v>3.33</v>
      </c>
      <c r="AA8">
        <v>21.8</v>
      </c>
      <c r="AB8">
        <v>12.5</v>
      </c>
      <c r="AD8">
        <v>4.01</v>
      </c>
      <c r="AF8">
        <v>2.41</v>
      </c>
      <c r="AI8">
        <v>50.7</v>
      </c>
      <c r="AK8">
        <v>0.89</v>
      </c>
      <c r="AQ8">
        <v>6.7</v>
      </c>
      <c r="AR8">
        <v>54.8</v>
      </c>
      <c r="AW8">
        <v>12.85</v>
      </c>
      <c r="AX8">
        <v>12.85</v>
      </c>
      <c r="AY8">
        <v>65.8</v>
      </c>
      <c r="BC8">
        <v>57.4</v>
      </c>
      <c r="BE8">
        <v>11.45</v>
      </c>
      <c r="BF8">
        <v>2.1</v>
      </c>
      <c r="BG8">
        <v>60.1</v>
      </c>
      <c r="BH8">
        <v>0.5</v>
      </c>
      <c r="BI8">
        <v>1.95</v>
      </c>
      <c r="BJ8">
        <v>1.95</v>
      </c>
      <c r="BL8">
        <v>5.59</v>
      </c>
      <c r="BM8">
        <v>0.52</v>
      </c>
      <c r="BO8">
        <v>1.01</v>
      </c>
      <c r="BP8">
        <v>1.47</v>
      </c>
      <c r="BQ8">
        <v>1.47</v>
      </c>
      <c r="BR8">
        <v>1.47</v>
      </c>
      <c r="BS8">
        <v>273</v>
      </c>
      <c r="BT8">
        <v>4.5</v>
      </c>
      <c r="BU8">
        <v>64.099999999999994</v>
      </c>
      <c r="BV8">
        <v>6.43</v>
      </c>
      <c r="BX8">
        <v>147</v>
      </c>
      <c r="CD8" s="58"/>
      <c r="CE8" s="58"/>
      <c r="CF8" s="58"/>
      <c r="CG8" s="58"/>
      <c r="CH8" s="58">
        <v>623.00700000000006</v>
      </c>
      <c r="CI8" s="58"/>
      <c r="CJ8" s="58"/>
      <c r="CK8" s="58"/>
      <c r="CL8" s="58"/>
      <c r="CM8" s="58">
        <v>125.91475</v>
      </c>
      <c r="CN8" s="58">
        <v>132.04955179993721</v>
      </c>
      <c r="CO8" s="58"/>
      <c r="CP8" s="58">
        <v>14.615</v>
      </c>
      <c r="CQ8" s="58">
        <v>1.7811360000000001</v>
      </c>
      <c r="CR8" s="58"/>
      <c r="CS8" s="58">
        <v>8.6305767384615386</v>
      </c>
      <c r="CT8" s="58">
        <v>5.4429698850286083</v>
      </c>
      <c r="CU8" s="58">
        <v>2.3737406556816087</v>
      </c>
      <c r="CV8" s="58"/>
      <c r="CW8" s="58"/>
      <c r="CX8" s="58">
        <v>42.073460000000004</v>
      </c>
      <c r="CY8" s="58">
        <v>7.353675230524642</v>
      </c>
      <c r="CZ8" s="58"/>
      <c r="DA8" s="58">
        <v>5.4365730000000001</v>
      </c>
      <c r="DB8" s="58"/>
      <c r="DC8" s="58">
        <v>1.6953502157759714</v>
      </c>
      <c r="DD8" s="58"/>
      <c r="DE8" s="58"/>
      <c r="DF8" s="58">
        <v>28.498276352975878</v>
      </c>
      <c r="DG8" s="58"/>
      <c r="DH8" s="58">
        <v>0.81875530814382136</v>
      </c>
      <c r="DI8" s="58"/>
      <c r="DJ8" s="58"/>
      <c r="DK8" s="58"/>
      <c r="DL8" s="58"/>
      <c r="DM8" s="58"/>
      <c r="DN8" s="58">
        <v>10.399735</v>
      </c>
      <c r="DO8" s="58">
        <v>34.52474868623564</v>
      </c>
      <c r="DP8" s="58"/>
      <c r="DQ8" s="58"/>
      <c r="DR8" s="58"/>
      <c r="DS8" s="58"/>
      <c r="DT8" s="58">
        <v>8.6602199999999989</v>
      </c>
      <c r="DU8" s="58">
        <v>8.9403925904661676</v>
      </c>
      <c r="DV8" s="58">
        <v>18.0444</v>
      </c>
      <c r="DW8" s="58"/>
      <c r="DX8" s="58"/>
      <c r="DY8" s="58"/>
      <c r="DZ8" s="58">
        <v>132.36694</v>
      </c>
      <c r="EA8" s="58"/>
      <c r="EB8" s="58">
        <v>8.7550324221867513</v>
      </c>
      <c r="EC8" s="58">
        <v>2.4122400000000002</v>
      </c>
      <c r="ED8" s="58">
        <v>24.716339999999999</v>
      </c>
      <c r="EE8" s="58">
        <v>0.73265999999999998</v>
      </c>
      <c r="EF8" s="58">
        <v>1.2315700000000001</v>
      </c>
      <c r="EG8" s="58">
        <v>1.2585043984487059</v>
      </c>
      <c r="EH8" s="58"/>
      <c r="EI8" s="58">
        <v>6.7363679999999997</v>
      </c>
      <c r="EJ8" s="58">
        <v>1.0675839999999999</v>
      </c>
      <c r="EK8" s="58"/>
      <c r="EL8" s="58">
        <v>0.75375845188490842</v>
      </c>
      <c r="EM8" s="58">
        <v>2.5410560000000002</v>
      </c>
      <c r="EN8" s="58">
        <v>2.6918080000000004</v>
      </c>
      <c r="EO8" s="58">
        <v>2.6414080000000002</v>
      </c>
      <c r="EP8" s="58">
        <v>628.3904</v>
      </c>
      <c r="EQ8" s="58">
        <v>3.4047000000000001</v>
      </c>
      <c r="ER8" s="58">
        <v>34.923119513507828</v>
      </c>
      <c r="ES8" s="58">
        <v>5.2721235263522885</v>
      </c>
      <c r="ET8" s="58"/>
      <c r="EU8" s="58">
        <v>216.12799999999999</v>
      </c>
    </row>
    <row r="9" spans="1:151" x14ac:dyDescent="0.25">
      <c r="A9" t="s">
        <v>246</v>
      </c>
      <c r="B9" t="s">
        <v>119</v>
      </c>
      <c r="C9" t="s">
        <v>228</v>
      </c>
      <c r="D9" t="s">
        <v>229</v>
      </c>
      <c r="E9" s="62">
        <v>45469</v>
      </c>
      <c r="F9" s="62">
        <v>45499</v>
      </c>
      <c r="K9">
        <v>330</v>
      </c>
      <c r="P9">
        <v>37.200000000000003</v>
      </c>
      <c r="Q9">
        <v>37.200000000000003</v>
      </c>
      <c r="S9">
        <v>19</v>
      </c>
      <c r="T9">
        <v>1.96</v>
      </c>
      <c r="V9">
        <v>4.25</v>
      </c>
      <c r="W9">
        <v>2.91</v>
      </c>
      <c r="X9">
        <v>0.96</v>
      </c>
      <c r="AA9">
        <v>28.3</v>
      </c>
      <c r="AB9">
        <v>4.13</v>
      </c>
      <c r="AD9">
        <v>5.54</v>
      </c>
      <c r="AF9">
        <v>0.83</v>
      </c>
      <c r="AI9">
        <v>17.399999999999999</v>
      </c>
      <c r="AK9">
        <v>0.41</v>
      </c>
      <c r="AQ9">
        <v>10.55</v>
      </c>
      <c r="AR9">
        <v>18.600000000000001</v>
      </c>
      <c r="AW9">
        <v>4.7699999999999996</v>
      </c>
      <c r="AX9">
        <v>4.7699999999999996</v>
      </c>
      <c r="AY9">
        <v>29.5</v>
      </c>
      <c r="BC9">
        <v>79.3</v>
      </c>
      <c r="BE9">
        <v>5.53</v>
      </c>
      <c r="BF9">
        <v>2.5</v>
      </c>
      <c r="BG9">
        <v>15.8</v>
      </c>
      <c r="BH9">
        <v>0.7</v>
      </c>
      <c r="BI9">
        <v>0.78</v>
      </c>
      <c r="BJ9">
        <v>0.78</v>
      </c>
      <c r="BL9">
        <v>8.42</v>
      </c>
      <c r="BM9">
        <v>0.83</v>
      </c>
      <c r="BO9">
        <v>0.4</v>
      </c>
      <c r="BP9">
        <v>2.38</v>
      </c>
      <c r="BQ9">
        <v>2.38</v>
      </c>
      <c r="BR9">
        <v>2.38</v>
      </c>
      <c r="BS9">
        <v>386</v>
      </c>
      <c r="BT9">
        <v>1.7</v>
      </c>
      <c r="BU9">
        <v>22.9</v>
      </c>
      <c r="BV9">
        <v>2.54</v>
      </c>
      <c r="BX9">
        <v>210</v>
      </c>
      <c r="CD9" s="58"/>
      <c r="CE9" s="58"/>
      <c r="CF9" s="58"/>
      <c r="CG9" s="58"/>
      <c r="CH9" s="58">
        <v>809.46250000000009</v>
      </c>
      <c r="CI9" s="58"/>
      <c r="CJ9" s="58"/>
      <c r="CK9" s="58"/>
      <c r="CL9" s="58"/>
      <c r="CM9" s="58">
        <v>230.74610000000001</v>
      </c>
      <c r="CN9" s="58">
        <v>241.98848097290815</v>
      </c>
      <c r="CO9" s="58"/>
      <c r="CP9" s="58">
        <v>20.460999999999999</v>
      </c>
      <c r="CQ9" s="58">
        <v>1.632708</v>
      </c>
      <c r="CR9" s="58"/>
      <c r="CS9" s="58">
        <v>8.4354706153846166</v>
      </c>
      <c r="CT9" s="58">
        <v>5.9804059871217703</v>
      </c>
      <c r="CU9" s="58">
        <v>2.3042653194177567</v>
      </c>
      <c r="CV9" s="58"/>
      <c r="CW9" s="58"/>
      <c r="CX9" s="58">
        <v>37.50318</v>
      </c>
      <c r="CY9" s="58">
        <v>8.460184356120827</v>
      </c>
      <c r="CZ9" s="58"/>
      <c r="DA9" s="58">
        <v>4.728993</v>
      </c>
      <c r="DB9" s="58"/>
      <c r="DC9" s="58">
        <v>1.8099009060311047</v>
      </c>
      <c r="DD9" s="58"/>
      <c r="DE9" s="58"/>
      <c r="DF9" s="58">
        <v>33.89301179427995</v>
      </c>
      <c r="DG9" s="58"/>
      <c r="DH9" s="58">
        <v>0.93247132316379655</v>
      </c>
      <c r="DI9" s="58"/>
      <c r="DJ9" s="58"/>
      <c r="DK9" s="58"/>
      <c r="DL9" s="58"/>
      <c r="DM9" s="58"/>
      <c r="DN9" s="58">
        <v>9.7417049999999996</v>
      </c>
      <c r="DO9" s="58">
        <v>40.239994245781396</v>
      </c>
      <c r="DP9" s="58"/>
      <c r="DQ9" s="58"/>
      <c r="DR9" s="58"/>
      <c r="DS9" s="58"/>
      <c r="DT9" s="58">
        <v>10.263530999999999</v>
      </c>
      <c r="DU9" s="58">
        <v>10.59557338086328</v>
      </c>
      <c r="DV9" s="58">
        <v>23.403039999999997</v>
      </c>
      <c r="DW9" s="58"/>
      <c r="DX9" s="58"/>
      <c r="DY9" s="58"/>
      <c r="DZ9" s="58">
        <v>125.61822000000001</v>
      </c>
      <c r="EA9" s="58"/>
      <c r="EB9" s="58">
        <v>10.250925379090184</v>
      </c>
      <c r="EC9" s="58">
        <v>2.4122400000000002</v>
      </c>
      <c r="ED9" s="58">
        <v>20.813760000000002</v>
      </c>
      <c r="EE9" s="58">
        <v>0.48844000000000004</v>
      </c>
      <c r="EF9" s="58">
        <v>1.43875</v>
      </c>
      <c r="EG9" s="58">
        <v>1.4702154187484882</v>
      </c>
      <c r="EH9" s="58"/>
      <c r="EI9" s="58">
        <v>5.9398379999999991</v>
      </c>
      <c r="EJ9" s="58">
        <v>1.0008599999999999</v>
      </c>
      <c r="EK9" s="58"/>
      <c r="EL9" s="58">
        <v>0.92506719094966039</v>
      </c>
      <c r="EM9" s="58">
        <v>1.8944480000000001</v>
      </c>
      <c r="EN9" s="58">
        <v>2.0068389999999998</v>
      </c>
      <c r="EO9" s="58">
        <v>1.9692639999999999</v>
      </c>
      <c r="EP9" s="58">
        <v>667.66480000000001</v>
      </c>
      <c r="EQ9" s="58">
        <v>6.5571999999999999</v>
      </c>
      <c r="ER9" s="58">
        <v>39.113893855128765</v>
      </c>
      <c r="ES9" s="58">
        <v>5.887014823162275</v>
      </c>
      <c r="ET9" s="58"/>
      <c r="EU9" s="58">
        <v>198.5676</v>
      </c>
    </row>
    <row r="10" spans="1:151" x14ac:dyDescent="0.25">
      <c r="A10" t="s">
        <v>247</v>
      </c>
      <c r="B10" t="s">
        <v>119</v>
      </c>
      <c r="C10" t="s">
        <v>228</v>
      </c>
      <c r="D10" t="s">
        <v>229</v>
      </c>
      <c r="E10" s="62">
        <v>45469</v>
      </c>
      <c r="F10" s="62">
        <v>45499</v>
      </c>
      <c r="K10">
        <v>308</v>
      </c>
      <c r="P10">
        <v>148</v>
      </c>
      <c r="Q10">
        <v>148</v>
      </c>
      <c r="S10">
        <v>13</v>
      </c>
      <c r="T10">
        <v>2.0099999999999998</v>
      </c>
      <c r="V10">
        <v>1.56</v>
      </c>
      <c r="W10">
        <v>0.91</v>
      </c>
      <c r="X10">
        <v>0.31</v>
      </c>
      <c r="AA10">
        <v>27.9</v>
      </c>
      <c r="AB10">
        <v>1.26</v>
      </c>
      <c r="AD10">
        <v>5.23</v>
      </c>
      <c r="AF10">
        <v>0.34</v>
      </c>
      <c r="AI10">
        <v>6.3</v>
      </c>
      <c r="AK10">
        <v>0.12</v>
      </c>
      <c r="AQ10">
        <v>10.15</v>
      </c>
      <c r="AR10">
        <v>5.6</v>
      </c>
      <c r="AW10">
        <v>1.33</v>
      </c>
      <c r="AX10">
        <v>1.33</v>
      </c>
      <c r="AY10">
        <v>25.6</v>
      </c>
      <c r="BC10">
        <v>78.2</v>
      </c>
      <c r="BE10">
        <v>1.26</v>
      </c>
      <c r="BF10">
        <v>3</v>
      </c>
      <c r="BG10">
        <v>19</v>
      </c>
      <c r="BH10">
        <v>0.6</v>
      </c>
      <c r="BI10">
        <v>0.18</v>
      </c>
      <c r="BJ10">
        <v>0.18</v>
      </c>
      <c r="BL10">
        <v>7.48</v>
      </c>
      <c r="BM10">
        <v>0.8</v>
      </c>
      <c r="BO10">
        <v>0.13</v>
      </c>
      <c r="BP10">
        <v>2.21</v>
      </c>
      <c r="BQ10">
        <v>2.21</v>
      </c>
      <c r="BR10">
        <v>2.21</v>
      </c>
      <c r="BS10">
        <v>355</v>
      </c>
      <c r="BT10">
        <v>1.7</v>
      </c>
      <c r="BU10">
        <v>7.8</v>
      </c>
      <c r="BV10">
        <v>0.81</v>
      </c>
      <c r="BX10">
        <v>215</v>
      </c>
      <c r="CD10" s="58"/>
      <c r="CE10" s="58"/>
      <c r="CF10" s="58"/>
      <c r="CG10" s="58"/>
      <c r="CH10" s="58">
        <v>219.39225000000002</v>
      </c>
      <c r="CI10" s="58"/>
      <c r="CJ10" s="58"/>
      <c r="CK10" s="58"/>
      <c r="CL10" s="58"/>
      <c r="CM10" s="58">
        <v>87.144720000000007</v>
      </c>
      <c r="CN10" s="58">
        <v>91.390573524793751</v>
      </c>
      <c r="CO10" s="58"/>
      <c r="CP10" s="58">
        <v>16.076499999999999</v>
      </c>
      <c r="CQ10" s="58">
        <v>2.7989280000000001</v>
      </c>
      <c r="CR10" s="58"/>
      <c r="CS10" s="58">
        <v>6.4958862153846164</v>
      </c>
      <c r="CT10" s="58">
        <v>4.1050970351371232</v>
      </c>
      <c r="CU10" s="58">
        <v>1.5979327340685952</v>
      </c>
      <c r="CV10" s="58"/>
      <c r="CW10" s="58"/>
      <c r="CX10" s="58">
        <v>31.85754</v>
      </c>
      <c r="CY10" s="58">
        <v>4.5874024165341813</v>
      </c>
      <c r="CZ10" s="58"/>
      <c r="DA10" s="58">
        <v>4.2454800000000006</v>
      </c>
      <c r="DB10" s="58"/>
      <c r="DC10" s="58">
        <v>1.2371474547554386</v>
      </c>
      <c r="DD10" s="58"/>
      <c r="DE10" s="58"/>
      <c r="DF10" s="58">
        <v>17.591528612948071</v>
      </c>
      <c r="DG10" s="58"/>
      <c r="DH10" s="58">
        <v>0.6936676916218486</v>
      </c>
      <c r="DI10" s="58"/>
      <c r="DJ10" s="58"/>
      <c r="DK10" s="58"/>
      <c r="DL10" s="58"/>
      <c r="DM10" s="58"/>
      <c r="DN10" s="58">
        <v>8.5830000000000002</v>
      </c>
      <c r="DO10" s="58">
        <v>22.627706909222002</v>
      </c>
      <c r="DP10" s="58"/>
      <c r="DQ10" s="58"/>
      <c r="DR10" s="58"/>
      <c r="DS10" s="58"/>
      <c r="DT10" s="58">
        <v>5.6876579999999999</v>
      </c>
      <c r="DU10" s="58">
        <v>5.871663241846699</v>
      </c>
      <c r="DV10" s="58">
        <v>34.667119999999997</v>
      </c>
      <c r="DW10" s="58"/>
      <c r="DX10" s="58"/>
      <c r="DY10" s="58"/>
      <c r="DZ10" s="58">
        <v>98.623339999999999</v>
      </c>
      <c r="EA10" s="58"/>
      <c r="EB10" s="58">
        <v>5.8908032721468482</v>
      </c>
      <c r="EC10" s="58">
        <v>2.6661600000000001</v>
      </c>
      <c r="ED10" s="58">
        <v>18.093780000000002</v>
      </c>
      <c r="EE10" s="58">
        <v>0.61055000000000004</v>
      </c>
      <c r="EF10" s="58">
        <v>1.0013700000000001</v>
      </c>
      <c r="EG10" s="58">
        <v>1.0232699314489477</v>
      </c>
      <c r="EH10" s="58"/>
      <c r="EI10" s="58">
        <v>5.0181389999999997</v>
      </c>
      <c r="EJ10" s="58">
        <v>0.88409300000000002</v>
      </c>
      <c r="EK10" s="58"/>
      <c r="EL10" s="58">
        <v>0.62813204323742367</v>
      </c>
      <c r="EM10" s="58">
        <v>1.5087520000000001</v>
      </c>
      <c r="EN10" s="58">
        <v>1.5982610000000002</v>
      </c>
      <c r="EO10" s="58">
        <v>1.5683360000000002</v>
      </c>
      <c r="EP10" s="58">
        <v>571.26400000000001</v>
      </c>
      <c r="EQ10" s="58">
        <v>1.8914999999999997</v>
      </c>
      <c r="ER10" s="58">
        <v>26.033598182796744</v>
      </c>
      <c r="ES10" s="58">
        <v>4.5775240984743411</v>
      </c>
      <c r="ET10" s="58"/>
      <c r="EU10" s="58">
        <v>181.00720000000001</v>
      </c>
    </row>
    <row r="11" spans="1:151" x14ac:dyDescent="0.25">
      <c r="A11" t="s">
        <v>248</v>
      </c>
      <c r="B11" t="s">
        <v>119</v>
      </c>
      <c r="C11" t="s">
        <v>228</v>
      </c>
      <c r="D11" t="s">
        <v>229</v>
      </c>
      <c r="E11" s="62">
        <v>45469</v>
      </c>
      <c r="F11" s="62">
        <v>45499</v>
      </c>
      <c r="K11">
        <v>345</v>
      </c>
      <c r="P11">
        <v>305</v>
      </c>
      <c r="Q11">
        <v>305</v>
      </c>
      <c r="S11">
        <v>11</v>
      </c>
      <c r="T11">
        <v>1.96</v>
      </c>
      <c r="V11">
        <v>3.19</v>
      </c>
      <c r="W11">
        <v>2.41</v>
      </c>
      <c r="X11">
        <v>0.91</v>
      </c>
      <c r="AA11">
        <v>24.6</v>
      </c>
      <c r="AB11">
        <v>3.58</v>
      </c>
      <c r="AD11">
        <v>4.79</v>
      </c>
      <c r="AF11">
        <v>0.67</v>
      </c>
      <c r="AI11">
        <v>16.100000000000001</v>
      </c>
      <c r="AK11">
        <v>0.3</v>
      </c>
      <c r="AQ11">
        <v>8.0299999999999994</v>
      </c>
      <c r="AR11">
        <v>16.600000000000001</v>
      </c>
      <c r="AW11">
        <v>3.89</v>
      </c>
      <c r="AX11">
        <v>3.89</v>
      </c>
      <c r="AY11">
        <v>39.200000000000003</v>
      </c>
      <c r="BC11">
        <v>65</v>
      </c>
      <c r="BE11">
        <v>3.43</v>
      </c>
      <c r="BF11">
        <v>2.5</v>
      </c>
      <c r="BG11">
        <v>44.8</v>
      </c>
      <c r="BH11">
        <v>0.5</v>
      </c>
      <c r="BI11">
        <v>0.6</v>
      </c>
      <c r="BJ11">
        <v>0.6</v>
      </c>
      <c r="BL11">
        <v>6.47</v>
      </c>
      <c r="BM11">
        <v>0.63</v>
      </c>
      <c r="BO11">
        <v>0.37</v>
      </c>
      <c r="BP11">
        <v>1.79</v>
      </c>
      <c r="BQ11">
        <v>1.79</v>
      </c>
      <c r="BR11">
        <v>1.79</v>
      </c>
      <c r="BS11">
        <v>297</v>
      </c>
      <c r="BT11">
        <v>1.8</v>
      </c>
      <c r="BU11">
        <v>20.100000000000001</v>
      </c>
      <c r="BV11">
        <v>2.2599999999999998</v>
      </c>
      <c r="BX11">
        <v>162</v>
      </c>
      <c r="CD11" s="58"/>
      <c r="CE11" s="58"/>
      <c r="CF11" s="58"/>
      <c r="CG11" s="58"/>
      <c r="CH11" s="58">
        <v>312.62</v>
      </c>
      <c r="CI11" s="58"/>
      <c r="CJ11" s="58"/>
      <c r="CK11" s="58"/>
      <c r="CL11" s="58"/>
      <c r="CM11" s="58">
        <v>50.483029999999999</v>
      </c>
      <c r="CN11" s="58">
        <v>52.942657512346912</v>
      </c>
      <c r="CO11" s="58"/>
      <c r="CP11" s="58">
        <v>18.999500000000001</v>
      </c>
      <c r="CQ11" s="58">
        <v>6.0325380000000006</v>
      </c>
      <c r="CR11" s="58"/>
      <c r="CS11" s="58">
        <v>6.4270252307692308</v>
      </c>
      <c r="CT11" s="58">
        <v>4.4824457876706187</v>
      </c>
      <c r="CU11" s="58">
        <v>1.6674080703324472</v>
      </c>
      <c r="CV11" s="58"/>
      <c r="CW11" s="58"/>
      <c r="CX11" s="58">
        <v>39.922739999999997</v>
      </c>
      <c r="CY11" s="58">
        <v>6.0858001907790147</v>
      </c>
      <c r="CZ11" s="58"/>
      <c r="DA11" s="58">
        <v>4.3280310000000002</v>
      </c>
      <c r="DB11" s="58"/>
      <c r="DC11" s="58">
        <v>1.3631532140360851</v>
      </c>
      <c r="DD11" s="58"/>
      <c r="DE11" s="58"/>
      <c r="DF11" s="58">
        <v>18.76429718714461</v>
      </c>
      <c r="DG11" s="58"/>
      <c r="DH11" s="58">
        <v>0.67092448861785359</v>
      </c>
      <c r="DI11" s="58"/>
      <c r="DJ11" s="58"/>
      <c r="DK11" s="58"/>
      <c r="DL11" s="58"/>
      <c r="DM11" s="58"/>
      <c r="DN11" s="58">
        <v>10.027805000000001</v>
      </c>
      <c r="DO11" s="58">
        <v>23.444170560585686</v>
      </c>
      <c r="DP11" s="58"/>
      <c r="DQ11" s="58"/>
      <c r="DR11" s="58"/>
      <c r="DS11" s="58"/>
      <c r="DT11" s="58">
        <v>5.6876579999999999</v>
      </c>
      <c r="DU11" s="58">
        <v>5.871663241846699</v>
      </c>
      <c r="DV11" s="58">
        <v>46.587359999999997</v>
      </c>
      <c r="DW11" s="58"/>
      <c r="DX11" s="58"/>
      <c r="DY11" s="58"/>
      <c r="DZ11" s="58">
        <v>105.98558</v>
      </c>
      <c r="EA11" s="58"/>
      <c r="EB11" s="58">
        <v>6.0415521747805272</v>
      </c>
      <c r="EC11" s="58">
        <v>2.0313600000000003</v>
      </c>
      <c r="ED11" s="58">
        <v>17.26596</v>
      </c>
      <c r="EE11" s="58">
        <v>0.48844000000000004</v>
      </c>
      <c r="EF11" s="58">
        <v>1.04741</v>
      </c>
      <c r="EG11" s="58">
        <v>1.0703168248488995</v>
      </c>
      <c r="EH11" s="58"/>
      <c r="EI11" s="58">
        <v>6.0991439999999999</v>
      </c>
      <c r="EJ11" s="58">
        <v>0.98417899999999992</v>
      </c>
      <c r="EK11" s="58"/>
      <c r="EL11" s="58">
        <v>0.59387029542447334</v>
      </c>
      <c r="EM11" s="58">
        <v>1.9738560000000001</v>
      </c>
      <c r="EN11" s="58">
        <v>2.0909580000000001</v>
      </c>
      <c r="EO11" s="58">
        <v>2.0518079999999999</v>
      </c>
      <c r="EP11" s="58">
        <v>653.38319999999999</v>
      </c>
      <c r="EQ11" s="58">
        <v>2.2698</v>
      </c>
      <c r="ER11" s="58">
        <v>30.224372524417682</v>
      </c>
      <c r="ES11" s="58">
        <v>4.6800059812760058</v>
      </c>
      <c r="ET11" s="58"/>
      <c r="EU11" s="58">
        <v>201.26920000000001</v>
      </c>
    </row>
    <row r="12" spans="1:151" x14ac:dyDescent="0.25">
      <c r="A12" t="s">
        <v>249</v>
      </c>
      <c r="B12" t="s">
        <v>119</v>
      </c>
      <c r="C12" t="s">
        <v>228</v>
      </c>
      <c r="D12" t="s">
        <v>229</v>
      </c>
      <c r="E12" s="62">
        <v>45469</v>
      </c>
      <c r="F12" s="62">
        <v>45499</v>
      </c>
      <c r="K12">
        <v>480</v>
      </c>
      <c r="P12">
        <v>175.5</v>
      </c>
      <c r="Q12">
        <v>175.5</v>
      </c>
      <c r="S12">
        <v>9</v>
      </c>
      <c r="T12">
        <v>3.33</v>
      </c>
      <c r="V12">
        <v>7.89</v>
      </c>
      <c r="W12">
        <v>5.63</v>
      </c>
      <c r="X12">
        <v>2.17</v>
      </c>
      <c r="AA12">
        <v>24.8</v>
      </c>
      <c r="AB12">
        <v>7.58</v>
      </c>
      <c r="AD12">
        <v>5.57</v>
      </c>
      <c r="AF12">
        <v>1.7</v>
      </c>
      <c r="AI12">
        <v>34.799999999999997</v>
      </c>
      <c r="AK12">
        <v>0.76</v>
      </c>
      <c r="AQ12">
        <v>8.82</v>
      </c>
      <c r="AR12">
        <v>37.4</v>
      </c>
      <c r="AW12">
        <v>9.2200000000000006</v>
      </c>
      <c r="AX12">
        <v>9.2200000000000006</v>
      </c>
      <c r="AY12">
        <v>68.5</v>
      </c>
      <c r="BC12">
        <v>55.3</v>
      </c>
      <c r="BE12">
        <v>8.74</v>
      </c>
      <c r="BF12">
        <v>3.1</v>
      </c>
      <c r="BG12">
        <v>52.3</v>
      </c>
      <c r="BH12">
        <v>0.6</v>
      </c>
      <c r="BI12">
        <v>1.33</v>
      </c>
      <c r="BJ12">
        <v>1.33</v>
      </c>
      <c r="BL12">
        <v>6.47</v>
      </c>
      <c r="BM12">
        <v>0.68</v>
      </c>
      <c r="BO12">
        <v>0.82</v>
      </c>
      <c r="BP12">
        <v>1.72</v>
      </c>
      <c r="BQ12">
        <v>1.72</v>
      </c>
      <c r="BR12">
        <v>1.72</v>
      </c>
      <c r="BS12">
        <v>301</v>
      </c>
      <c r="BT12">
        <v>3.2</v>
      </c>
      <c r="BU12">
        <v>48.1</v>
      </c>
      <c r="BV12">
        <v>5.35</v>
      </c>
      <c r="BX12">
        <v>184</v>
      </c>
      <c r="CD12" s="58"/>
      <c r="CE12" s="58"/>
      <c r="CF12" s="58"/>
      <c r="CG12" s="58"/>
      <c r="CH12" s="58">
        <v>716.79300000000001</v>
      </c>
      <c r="CI12" s="58"/>
      <c r="CJ12" s="58"/>
      <c r="CK12" s="58"/>
      <c r="CL12" s="58"/>
      <c r="CM12" s="58">
        <v>118.88695</v>
      </c>
      <c r="CN12" s="58">
        <v>124.67934425761511</v>
      </c>
      <c r="CO12" s="58"/>
      <c r="CP12" s="58">
        <v>14.615</v>
      </c>
      <c r="CQ12" s="58">
        <v>3.9015360000000001</v>
      </c>
      <c r="CR12" s="58"/>
      <c r="CS12" s="58">
        <v>8.4354706153846166</v>
      </c>
      <c r="CT12" s="58">
        <v>5.8774926909762701</v>
      </c>
      <c r="CU12" s="58">
        <v>1.9916263062304229</v>
      </c>
      <c r="CV12" s="58"/>
      <c r="CW12" s="58"/>
      <c r="CX12" s="58">
        <v>32.529640000000001</v>
      </c>
      <c r="CY12" s="58">
        <v>7.8954036565977734</v>
      </c>
      <c r="CZ12" s="58"/>
      <c r="DA12" s="58">
        <v>4.6936140000000002</v>
      </c>
      <c r="DB12" s="58"/>
      <c r="DC12" s="58">
        <v>1.6724400777249446</v>
      </c>
      <c r="DD12" s="58"/>
      <c r="DE12" s="58"/>
      <c r="DF12" s="58">
        <v>26.387292919422109</v>
      </c>
      <c r="DG12" s="58"/>
      <c r="DH12" s="58">
        <v>0.76189730063383387</v>
      </c>
      <c r="DI12" s="58"/>
      <c r="DJ12" s="58"/>
      <c r="DK12" s="58"/>
      <c r="DL12" s="58"/>
      <c r="DM12" s="58"/>
      <c r="DN12" s="58">
        <v>9.3125549999999997</v>
      </c>
      <c r="DO12" s="58">
        <v>32.075357732144596</v>
      </c>
      <c r="DP12" s="58"/>
      <c r="DQ12" s="58"/>
      <c r="DR12" s="58"/>
      <c r="DS12" s="58"/>
      <c r="DT12" s="58">
        <v>8.6719229999999996</v>
      </c>
      <c r="DU12" s="58">
        <v>8.9524742020749049</v>
      </c>
      <c r="DV12" s="58">
        <v>51.071120000000001</v>
      </c>
      <c r="DW12" s="58"/>
      <c r="DX12" s="58"/>
      <c r="DY12" s="58"/>
      <c r="DZ12" s="58">
        <v>101.99770000000001</v>
      </c>
      <c r="EA12" s="58"/>
      <c r="EB12" s="58">
        <v>7.7809625897845178</v>
      </c>
      <c r="EC12" s="58">
        <v>1.6504800000000002</v>
      </c>
      <c r="ED12" s="58">
        <v>21.878100000000003</v>
      </c>
      <c r="EE12" s="58">
        <v>0.48844000000000004</v>
      </c>
      <c r="EF12" s="58">
        <v>1.3351599999999999</v>
      </c>
      <c r="EG12" s="58">
        <v>1.3643599085985969</v>
      </c>
      <c r="EH12" s="58"/>
      <c r="EI12" s="58">
        <v>5.3253719999999989</v>
      </c>
      <c r="EJ12" s="58">
        <v>0.95081699999999991</v>
      </c>
      <c r="EK12" s="58"/>
      <c r="EL12" s="58">
        <v>0.79944078230217552</v>
      </c>
      <c r="EM12" s="58">
        <v>1.576816</v>
      </c>
      <c r="EN12" s="58">
        <v>1.6703629999999998</v>
      </c>
      <c r="EO12" s="58">
        <v>1.6390879999999999</v>
      </c>
      <c r="EP12" s="58">
        <v>599.82719999999995</v>
      </c>
      <c r="EQ12" s="58">
        <v>2.7742</v>
      </c>
      <c r="ER12" s="58">
        <v>34.796126351640524</v>
      </c>
      <c r="ES12" s="58">
        <v>6.456358616504855</v>
      </c>
      <c r="ET12" s="58"/>
      <c r="EU12" s="58">
        <v>191.81360000000001</v>
      </c>
    </row>
    <row r="13" spans="1:151" x14ac:dyDescent="0.25">
      <c r="A13" t="s">
        <v>250</v>
      </c>
      <c r="B13" t="s">
        <v>119</v>
      </c>
      <c r="C13" t="s">
        <v>228</v>
      </c>
      <c r="D13" t="s">
        <v>229</v>
      </c>
      <c r="E13" s="62">
        <v>45469</v>
      </c>
      <c r="F13" s="62">
        <v>45499</v>
      </c>
      <c r="K13">
        <v>490</v>
      </c>
      <c r="P13">
        <v>72.900000000000006</v>
      </c>
      <c r="Q13">
        <v>72.900000000000006</v>
      </c>
      <c r="S13">
        <v>11</v>
      </c>
      <c r="T13">
        <v>2.8</v>
      </c>
      <c r="V13">
        <v>10.5</v>
      </c>
      <c r="W13">
        <v>6.81</v>
      </c>
      <c r="X13">
        <v>2.36</v>
      </c>
      <c r="AA13">
        <v>24.3</v>
      </c>
      <c r="AB13">
        <v>9.4700000000000006</v>
      </c>
      <c r="AD13">
        <v>5.14</v>
      </c>
      <c r="AF13">
        <v>2.0499999999999998</v>
      </c>
      <c r="AI13">
        <v>40.799999999999997</v>
      </c>
      <c r="AK13">
        <v>0.9</v>
      </c>
      <c r="AQ13">
        <v>9.0500000000000007</v>
      </c>
      <c r="AR13">
        <v>42.9</v>
      </c>
      <c r="AW13">
        <v>11</v>
      </c>
      <c r="AX13">
        <v>11</v>
      </c>
      <c r="AY13">
        <v>69.900000000000006</v>
      </c>
      <c r="BC13">
        <v>57</v>
      </c>
      <c r="BE13">
        <v>9.48</v>
      </c>
      <c r="BF13">
        <v>2.5</v>
      </c>
      <c r="BG13">
        <v>65.400000000000006</v>
      </c>
      <c r="BH13">
        <v>0.6</v>
      </c>
      <c r="BI13">
        <v>1.58</v>
      </c>
      <c r="BJ13">
        <v>1.58</v>
      </c>
      <c r="BL13">
        <v>6.37</v>
      </c>
      <c r="BM13">
        <v>0.7</v>
      </c>
      <c r="BO13">
        <v>1.06</v>
      </c>
      <c r="BP13">
        <v>1.71</v>
      </c>
      <c r="BQ13">
        <v>1.71</v>
      </c>
      <c r="BR13">
        <v>1.71</v>
      </c>
      <c r="BS13">
        <v>339</v>
      </c>
      <c r="BT13">
        <v>4</v>
      </c>
      <c r="BU13">
        <v>58.5</v>
      </c>
      <c r="BV13">
        <v>6.56</v>
      </c>
      <c r="BX13">
        <v>185</v>
      </c>
      <c r="CD13" s="58"/>
      <c r="CE13" s="58"/>
      <c r="CF13" s="58"/>
      <c r="CG13" s="58"/>
      <c r="CH13" s="58">
        <v>649.803</v>
      </c>
      <c r="CI13" s="58"/>
      <c r="CJ13" s="58"/>
      <c r="CK13" s="58"/>
      <c r="CL13" s="58"/>
      <c r="CM13" s="58">
        <v>89.370189999999994</v>
      </c>
      <c r="CN13" s="58">
        <v>93.724472579862393</v>
      </c>
      <c r="CO13" s="58"/>
      <c r="CP13" s="58">
        <v>17.538</v>
      </c>
      <c r="CQ13" s="58">
        <v>2.6292960000000001</v>
      </c>
      <c r="CR13" s="58"/>
      <c r="CS13" s="58">
        <v>8.7338682153846161</v>
      </c>
      <c r="CT13" s="58">
        <v>6.0833192832672687</v>
      </c>
      <c r="CU13" s="58">
        <v>2.4316367692348191</v>
      </c>
      <c r="CV13" s="58"/>
      <c r="CW13" s="58"/>
      <c r="CX13" s="58">
        <v>35.890140000000002</v>
      </c>
      <c r="CY13" s="58">
        <v>7.2153615898251191</v>
      </c>
      <c r="CZ13" s="58"/>
      <c r="DA13" s="58">
        <v>4.9648529999999997</v>
      </c>
      <c r="DB13" s="58"/>
      <c r="DC13" s="58">
        <v>1.649529939673918</v>
      </c>
      <c r="DD13" s="58"/>
      <c r="DE13" s="58"/>
      <c r="DF13" s="58">
        <v>24.6281400581273</v>
      </c>
      <c r="DG13" s="58"/>
      <c r="DH13" s="58">
        <v>0.96658612766978913</v>
      </c>
      <c r="DI13" s="58"/>
      <c r="DJ13" s="58"/>
      <c r="DK13" s="58"/>
      <c r="DL13" s="58"/>
      <c r="DM13" s="58"/>
      <c r="DN13" s="58">
        <v>9.4699100000000005</v>
      </c>
      <c r="DO13" s="58">
        <v>34.058198028313534</v>
      </c>
      <c r="DP13" s="58"/>
      <c r="DQ13" s="58"/>
      <c r="DR13" s="58"/>
      <c r="DS13" s="58"/>
      <c r="DT13" s="58">
        <v>8.2506149999999998</v>
      </c>
      <c r="DU13" s="58">
        <v>8.5175361841603348</v>
      </c>
      <c r="DV13" s="58">
        <v>53.148959999999995</v>
      </c>
      <c r="DW13" s="58"/>
      <c r="DX13" s="58"/>
      <c r="DY13" s="58"/>
      <c r="DZ13" s="58">
        <v>112.88767999999999</v>
      </c>
      <c r="EA13" s="58"/>
      <c r="EB13" s="58">
        <v>8.8593970470869916</v>
      </c>
      <c r="EC13" s="58">
        <v>1.7774399999999999</v>
      </c>
      <c r="ED13" s="58">
        <v>23.415480000000002</v>
      </c>
      <c r="EE13" s="58">
        <v>0.61055000000000004</v>
      </c>
      <c r="EF13" s="58">
        <v>1.3696900000000001</v>
      </c>
      <c r="EG13" s="58">
        <v>1.3996450786485606</v>
      </c>
      <c r="EH13" s="58"/>
      <c r="EI13" s="58">
        <v>5.5074359999999993</v>
      </c>
      <c r="EJ13" s="58">
        <v>0.96749799999999986</v>
      </c>
      <c r="EK13" s="58"/>
      <c r="EL13" s="58">
        <v>0.93648777355397705</v>
      </c>
      <c r="EM13" s="58">
        <v>1.7810080000000001</v>
      </c>
      <c r="EN13" s="58">
        <v>1.8866690000000002</v>
      </c>
      <c r="EO13" s="58">
        <v>1.8513440000000001</v>
      </c>
      <c r="EP13" s="58">
        <v>644.45719999999994</v>
      </c>
      <c r="EQ13" s="58">
        <v>2.3958999999999997</v>
      </c>
      <c r="ER13" s="58">
        <v>37.843962236455752</v>
      </c>
      <c r="ES13" s="58">
        <v>6.7182567614424418</v>
      </c>
      <c r="ET13" s="58"/>
      <c r="EU13" s="58">
        <v>191.81360000000001</v>
      </c>
    </row>
    <row r="14" spans="1:151" x14ac:dyDescent="0.25">
      <c r="A14" t="s">
        <v>251</v>
      </c>
      <c r="B14" t="s">
        <v>119</v>
      </c>
      <c r="C14" t="s">
        <v>228</v>
      </c>
      <c r="D14" t="s">
        <v>229</v>
      </c>
      <c r="E14" s="62">
        <v>45469</v>
      </c>
      <c r="F14" s="62">
        <v>45499</v>
      </c>
      <c r="K14">
        <v>504</v>
      </c>
      <c r="P14">
        <v>84.2</v>
      </c>
      <c r="Q14">
        <v>84.2</v>
      </c>
      <c r="S14">
        <v>10</v>
      </c>
      <c r="T14">
        <v>2.58</v>
      </c>
      <c r="V14">
        <v>10.1</v>
      </c>
      <c r="W14">
        <v>6.4</v>
      </c>
      <c r="X14">
        <v>2.36</v>
      </c>
      <c r="AA14">
        <v>24.5</v>
      </c>
      <c r="AB14">
        <v>8.92</v>
      </c>
      <c r="AD14">
        <v>4.9800000000000004</v>
      </c>
      <c r="AF14">
        <v>1.94</v>
      </c>
      <c r="AI14">
        <v>33.799999999999997</v>
      </c>
      <c r="AK14">
        <v>0.82</v>
      </c>
      <c r="AQ14">
        <v>8.9700000000000006</v>
      </c>
      <c r="AR14">
        <v>37.9</v>
      </c>
      <c r="AW14">
        <v>9.8800000000000008</v>
      </c>
      <c r="AX14">
        <v>9.8800000000000008</v>
      </c>
      <c r="AY14">
        <v>65.900000000000006</v>
      </c>
      <c r="BC14">
        <v>67</v>
      </c>
      <c r="BE14">
        <v>9</v>
      </c>
      <c r="BF14">
        <v>2.5</v>
      </c>
      <c r="BG14">
        <v>58.1</v>
      </c>
      <c r="BH14">
        <v>0.6</v>
      </c>
      <c r="BI14">
        <v>1.55</v>
      </c>
      <c r="BJ14">
        <v>1.55</v>
      </c>
      <c r="BL14">
        <v>6.83</v>
      </c>
      <c r="BM14">
        <v>0.69</v>
      </c>
      <c r="BO14">
        <v>0.96</v>
      </c>
      <c r="BP14">
        <v>1.77</v>
      </c>
      <c r="BQ14">
        <v>1.77</v>
      </c>
      <c r="BR14">
        <v>1.77</v>
      </c>
      <c r="BS14">
        <v>339</v>
      </c>
      <c r="BT14">
        <v>4</v>
      </c>
      <c r="BU14">
        <v>52.6</v>
      </c>
      <c r="BV14">
        <v>5.98</v>
      </c>
      <c r="BX14">
        <v>185</v>
      </c>
      <c r="CD14" s="58"/>
      <c r="CE14" s="58"/>
      <c r="CF14" s="58"/>
      <c r="CG14" s="58"/>
      <c r="CH14" s="58">
        <v>3126.2000000000003</v>
      </c>
      <c r="CI14" s="58"/>
      <c r="CJ14" s="58"/>
      <c r="CK14" s="58"/>
      <c r="CL14" s="58"/>
      <c r="CM14" s="58">
        <v>377.15859999999998</v>
      </c>
      <c r="CN14" s="58">
        <v>395.53447143795142</v>
      </c>
      <c r="CO14" s="58"/>
      <c r="CP14" s="58">
        <v>16.076499999999999</v>
      </c>
      <c r="CQ14" s="58">
        <v>3.3820380000000001</v>
      </c>
      <c r="CR14" s="58"/>
      <c r="CS14" s="58">
        <v>23.986576307692307</v>
      </c>
      <c r="CT14" s="58">
        <v>15.208298208168173</v>
      </c>
      <c r="CU14" s="58">
        <v>7.0170089626490482</v>
      </c>
      <c r="CV14" s="58"/>
      <c r="CW14" s="58"/>
      <c r="CX14" s="58">
        <v>33.739420000000003</v>
      </c>
      <c r="CY14" s="58">
        <v>22.937012082670904</v>
      </c>
      <c r="CZ14" s="58"/>
      <c r="DA14" s="58">
        <v>3.7147950000000001</v>
      </c>
      <c r="DB14" s="58"/>
      <c r="DC14" s="58">
        <v>4.6622130933839214</v>
      </c>
      <c r="DD14" s="58"/>
      <c r="DE14" s="58"/>
      <c r="DF14" s="58">
        <v>138.38669175519149</v>
      </c>
      <c r="DG14" s="58"/>
      <c r="DH14" s="58">
        <v>2.2743203003995038</v>
      </c>
      <c r="DI14" s="58"/>
      <c r="DJ14" s="58"/>
      <c r="DK14" s="58"/>
      <c r="DL14" s="58"/>
      <c r="DM14" s="58"/>
      <c r="DN14" s="58">
        <v>8.5973050000000004</v>
      </c>
      <c r="DO14" s="58">
        <v>132.9669375077994</v>
      </c>
      <c r="DP14" s="58"/>
      <c r="DQ14" s="58"/>
      <c r="DR14" s="58"/>
      <c r="DS14" s="58"/>
      <c r="DT14" s="58">
        <v>38.268810000000002</v>
      </c>
      <c r="DU14" s="58">
        <v>39.506869960573468</v>
      </c>
      <c r="DV14" s="58">
        <v>24.277919999999998</v>
      </c>
      <c r="DW14" s="58"/>
      <c r="DX14" s="58"/>
      <c r="DY14" s="58"/>
      <c r="DZ14" s="58">
        <v>125.92497999999999</v>
      </c>
      <c r="EA14" s="58"/>
      <c r="EB14" s="58">
        <v>30.729583998403832</v>
      </c>
      <c r="EC14" s="58">
        <v>5.3323200000000002</v>
      </c>
      <c r="ED14" s="58">
        <v>28.382400000000004</v>
      </c>
      <c r="EE14" s="58">
        <v>0.48844000000000004</v>
      </c>
      <c r="EF14" s="58">
        <v>3.7522599999999997</v>
      </c>
      <c r="EG14" s="58">
        <v>3.8343218120960567</v>
      </c>
      <c r="EH14" s="58"/>
      <c r="EI14" s="58">
        <v>5.3936459999999995</v>
      </c>
      <c r="EJ14" s="58">
        <v>0.85073100000000001</v>
      </c>
      <c r="EK14" s="58"/>
      <c r="EL14" s="58">
        <v>2.0557048687770227</v>
      </c>
      <c r="EM14" s="58">
        <v>1.6789120000000002</v>
      </c>
      <c r="EN14" s="58">
        <v>1.778516</v>
      </c>
      <c r="EO14" s="58">
        <v>1.7452160000000001</v>
      </c>
      <c r="EP14" s="58">
        <v>785.48799999999994</v>
      </c>
      <c r="EQ14" s="58">
        <v>2.9002999999999997</v>
      </c>
      <c r="ER14" s="58">
        <v>116.57972259418248</v>
      </c>
      <c r="ES14" s="58">
        <v>14.461332350901525</v>
      </c>
      <c r="ET14" s="58"/>
      <c r="EU14" s="58">
        <v>167.4992</v>
      </c>
    </row>
    <row r="15" spans="1:151" x14ac:dyDescent="0.25">
      <c r="A15" t="s">
        <v>252</v>
      </c>
      <c r="B15" t="s">
        <v>119</v>
      </c>
      <c r="C15" t="s">
        <v>228</v>
      </c>
      <c r="D15" t="s">
        <v>229</v>
      </c>
      <c r="E15" s="62">
        <v>45469</v>
      </c>
      <c r="F15" s="62">
        <v>45499</v>
      </c>
      <c r="K15">
        <v>386</v>
      </c>
      <c r="P15">
        <v>100</v>
      </c>
      <c r="Q15">
        <v>100</v>
      </c>
      <c r="S15">
        <v>19</v>
      </c>
      <c r="T15">
        <v>2.7</v>
      </c>
      <c r="V15">
        <v>14.4</v>
      </c>
      <c r="W15">
        <v>9.2799999999999994</v>
      </c>
      <c r="X15">
        <v>3.96</v>
      </c>
      <c r="AA15">
        <v>27.4</v>
      </c>
      <c r="AB15">
        <v>14.4</v>
      </c>
      <c r="AD15">
        <v>4.59</v>
      </c>
      <c r="AF15">
        <v>2.9</v>
      </c>
      <c r="AI15">
        <v>54.1</v>
      </c>
      <c r="AK15">
        <v>1.1200000000000001</v>
      </c>
      <c r="AQ15">
        <v>9.0299999999999994</v>
      </c>
      <c r="AR15">
        <v>64.599999999999994</v>
      </c>
      <c r="AW15">
        <v>15.1</v>
      </c>
      <c r="AX15">
        <v>15.1</v>
      </c>
      <c r="AY15">
        <v>32.6</v>
      </c>
      <c r="BC15">
        <v>76.599999999999994</v>
      </c>
      <c r="BE15">
        <v>14.3</v>
      </c>
      <c r="BF15">
        <v>1.9</v>
      </c>
      <c r="BG15">
        <v>17.600000000000001</v>
      </c>
      <c r="BH15">
        <v>0.6</v>
      </c>
      <c r="BI15">
        <v>2.2400000000000002</v>
      </c>
      <c r="BJ15">
        <v>2.2400000000000002</v>
      </c>
      <c r="BL15">
        <v>7.02</v>
      </c>
      <c r="BM15">
        <v>0.65</v>
      </c>
      <c r="BO15">
        <v>1.23</v>
      </c>
      <c r="BP15">
        <v>1.82</v>
      </c>
      <c r="BQ15">
        <v>1.82</v>
      </c>
      <c r="BR15">
        <v>1.82</v>
      </c>
      <c r="BS15">
        <v>261</v>
      </c>
      <c r="BT15">
        <v>4.3</v>
      </c>
      <c r="BU15">
        <v>89.3</v>
      </c>
      <c r="BV15">
        <v>8.2799999999999994</v>
      </c>
      <c r="BX15">
        <v>187</v>
      </c>
      <c r="CD15" s="58"/>
      <c r="CE15" s="58"/>
      <c r="CF15" s="58"/>
      <c r="CG15" s="58"/>
      <c r="CH15" s="58">
        <v>1317.47</v>
      </c>
      <c r="CI15" s="58"/>
      <c r="CJ15" s="58"/>
      <c r="CK15" s="58"/>
      <c r="CL15" s="58"/>
      <c r="CM15" s="58">
        <v>137.62774999999999</v>
      </c>
      <c r="CN15" s="58">
        <v>144.33323103714065</v>
      </c>
      <c r="CO15" s="58"/>
      <c r="CP15" s="58">
        <v>13.153500000000001</v>
      </c>
      <c r="CQ15" s="58">
        <v>2.5550820000000001</v>
      </c>
      <c r="CR15" s="58"/>
      <c r="CS15" s="58">
        <v>13.829581076923079</v>
      </c>
      <c r="CT15" s="58">
        <v>8.4846295266622427</v>
      </c>
      <c r="CU15" s="58">
        <v>3.1148109091626965</v>
      </c>
      <c r="CV15" s="58"/>
      <c r="CW15" s="58"/>
      <c r="CX15" s="58">
        <v>36.83108</v>
      </c>
      <c r="CY15" s="58">
        <v>11.583767408585055</v>
      </c>
      <c r="CZ15" s="58"/>
      <c r="DA15" s="58">
        <v>4.6700280000000003</v>
      </c>
      <c r="DB15" s="58"/>
      <c r="DC15" s="58">
        <v>2.8523121873528172</v>
      </c>
      <c r="DD15" s="58"/>
      <c r="DE15" s="58"/>
      <c r="DF15" s="58">
        <v>46.2070818233436</v>
      </c>
      <c r="DG15" s="58"/>
      <c r="DH15" s="58">
        <v>1.4783081952596775</v>
      </c>
      <c r="DI15" s="58"/>
      <c r="DJ15" s="58"/>
      <c r="DK15" s="58"/>
      <c r="DL15" s="58"/>
      <c r="DM15" s="58"/>
      <c r="DN15" s="58">
        <v>9.9276700000000009</v>
      </c>
      <c r="DO15" s="58">
        <v>53.886600990002918</v>
      </c>
      <c r="DP15" s="58"/>
      <c r="DQ15" s="58"/>
      <c r="DR15" s="58"/>
      <c r="DS15" s="58"/>
      <c r="DT15" s="58">
        <v>13.80954</v>
      </c>
      <c r="DU15" s="58">
        <v>14.256301698310915</v>
      </c>
      <c r="DV15" s="58">
        <v>54.57063999999999</v>
      </c>
      <c r="DW15" s="58"/>
      <c r="DX15" s="58"/>
      <c r="DY15" s="58"/>
      <c r="DZ15" s="58">
        <v>104.60516000000001</v>
      </c>
      <c r="EA15" s="58"/>
      <c r="EB15" s="58">
        <v>14.784988527533919</v>
      </c>
      <c r="EC15" s="58">
        <v>2.4122400000000002</v>
      </c>
      <c r="ED15" s="58">
        <v>31.930200000000003</v>
      </c>
      <c r="EE15" s="58">
        <v>0.61055000000000004</v>
      </c>
      <c r="EF15" s="58">
        <v>2.14086</v>
      </c>
      <c r="EG15" s="58">
        <v>2.1876805430977506</v>
      </c>
      <c r="EH15" s="58"/>
      <c r="EI15" s="58">
        <v>5.8146690000000003</v>
      </c>
      <c r="EJ15" s="58">
        <v>0.98417899999999992</v>
      </c>
      <c r="EK15" s="58"/>
      <c r="EL15" s="58">
        <v>1.3933110777266489</v>
      </c>
      <c r="EM15" s="58">
        <v>1.565472</v>
      </c>
      <c r="EN15" s="58">
        <v>1.6583459999999999</v>
      </c>
      <c r="EO15" s="58">
        <v>1.6272959999999999</v>
      </c>
      <c r="EP15" s="58">
        <v>685.51679999999999</v>
      </c>
      <c r="EQ15" s="58">
        <v>1.2609999999999999</v>
      </c>
      <c r="ER15" s="58">
        <v>55.242025412276014</v>
      </c>
      <c r="ES15" s="58">
        <v>8.9386975554785018</v>
      </c>
      <c r="ET15" s="58"/>
      <c r="EU15" s="58">
        <v>203.9708</v>
      </c>
    </row>
    <row r="16" spans="1:151" x14ac:dyDescent="0.25">
      <c r="A16" t="s">
        <v>253</v>
      </c>
      <c r="B16" t="s">
        <v>119</v>
      </c>
      <c r="C16" t="s">
        <v>228</v>
      </c>
      <c r="D16" t="s">
        <v>229</v>
      </c>
      <c r="E16" s="62">
        <v>45469</v>
      </c>
      <c r="F16" s="62">
        <v>45499</v>
      </c>
      <c r="K16">
        <v>394</v>
      </c>
      <c r="P16">
        <v>119</v>
      </c>
      <c r="Q16">
        <v>119</v>
      </c>
      <c r="S16">
        <v>9</v>
      </c>
      <c r="T16">
        <v>2.1800000000000002</v>
      </c>
      <c r="V16">
        <v>29.4</v>
      </c>
      <c r="W16">
        <v>18.399999999999999</v>
      </c>
      <c r="X16">
        <v>8.5500000000000007</v>
      </c>
      <c r="AA16">
        <v>29.1</v>
      </c>
      <c r="AB16">
        <v>32.299999999999997</v>
      </c>
      <c r="AD16">
        <v>5.3</v>
      </c>
      <c r="AF16">
        <v>6.04</v>
      </c>
      <c r="AI16">
        <v>90.8</v>
      </c>
      <c r="AK16">
        <v>2.65</v>
      </c>
      <c r="AQ16">
        <v>9.9700000000000006</v>
      </c>
      <c r="AR16">
        <v>131.5</v>
      </c>
      <c r="AW16">
        <v>29.7</v>
      </c>
      <c r="AX16">
        <v>29.7</v>
      </c>
      <c r="AY16">
        <v>22.5</v>
      </c>
      <c r="BC16">
        <v>79.099999999999994</v>
      </c>
      <c r="BE16">
        <v>31.6</v>
      </c>
      <c r="BF16">
        <v>2.4</v>
      </c>
      <c r="BG16">
        <v>13.6</v>
      </c>
      <c r="BH16">
        <v>0.6</v>
      </c>
      <c r="BI16">
        <v>5.16</v>
      </c>
      <c r="BJ16">
        <v>5.16</v>
      </c>
      <c r="BL16">
        <v>8.16</v>
      </c>
      <c r="BM16">
        <v>0.8</v>
      </c>
      <c r="BO16">
        <v>3.03</v>
      </c>
      <c r="BP16">
        <v>2.0699999999999998</v>
      </c>
      <c r="BQ16">
        <v>2.0699999999999998</v>
      </c>
      <c r="BR16">
        <v>2.0699999999999998</v>
      </c>
      <c r="BS16">
        <v>244</v>
      </c>
      <c r="BT16">
        <v>1.5</v>
      </c>
      <c r="BU16">
        <v>173.5</v>
      </c>
      <c r="BV16">
        <v>17.149999999999999</v>
      </c>
      <c r="BX16">
        <v>210</v>
      </c>
      <c r="CD16" s="58"/>
      <c r="CE16" s="58"/>
      <c r="CF16" s="58"/>
      <c r="CG16" s="58"/>
      <c r="CH16" s="58">
        <v>551.55100000000004</v>
      </c>
      <c r="CI16" s="58"/>
      <c r="CJ16" s="58"/>
      <c r="CK16" s="58"/>
      <c r="CL16" s="58"/>
      <c r="CM16" s="58">
        <v>57.159439999999996</v>
      </c>
      <c r="CN16" s="58">
        <v>59.94435467755288</v>
      </c>
      <c r="CO16" s="58"/>
      <c r="CP16" s="58">
        <v>23.384</v>
      </c>
      <c r="CQ16" s="58">
        <v>1.9719720000000001</v>
      </c>
      <c r="CR16" s="58"/>
      <c r="CS16" s="58">
        <v>11.648983230769232</v>
      </c>
      <c r="CT16" s="58">
        <v>7.5584098613527537</v>
      </c>
      <c r="CU16" s="58">
        <v>2.6053251098944488</v>
      </c>
      <c r="CV16" s="58"/>
      <c r="CW16" s="58"/>
      <c r="CX16" s="58">
        <v>34.411520000000003</v>
      </c>
      <c r="CY16" s="58">
        <v>9.1171741494435619</v>
      </c>
      <c r="CZ16" s="58"/>
      <c r="DA16" s="58">
        <v>4.3280310000000002</v>
      </c>
      <c r="DB16" s="58"/>
      <c r="DC16" s="58">
        <v>2.3826543573067709</v>
      </c>
      <c r="DD16" s="58"/>
      <c r="DE16" s="58"/>
      <c r="DF16" s="58">
        <v>29.671044927172414</v>
      </c>
      <c r="DG16" s="58"/>
      <c r="DH16" s="58">
        <v>1.2736193682237222</v>
      </c>
      <c r="DI16" s="58"/>
      <c r="DJ16" s="58"/>
      <c r="DK16" s="58"/>
      <c r="DL16" s="58"/>
      <c r="DM16" s="58"/>
      <c r="DN16" s="58">
        <v>8.9263200000000005</v>
      </c>
      <c r="DO16" s="58">
        <v>37.090777304807204</v>
      </c>
      <c r="DP16" s="58"/>
      <c r="DQ16" s="58"/>
      <c r="DR16" s="58"/>
      <c r="DS16" s="58"/>
      <c r="DT16" s="58">
        <v>9.9007380000000005</v>
      </c>
      <c r="DU16" s="58">
        <v>10.221043420992402</v>
      </c>
      <c r="DV16" s="58">
        <v>48.118399999999994</v>
      </c>
      <c r="DW16" s="58"/>
      <c r="DX16" s="58"/>
      <c r="DY16" s="58"/>
      <c r="DZ16" s="58">
        <v>88.040120000000002</v>
      </c>
      <c r="EA16" s="58"/>
      <c r="EB16" s="58">
        <v>9.810274740622507</v>
      </c>
      <c r="EC16" s="58">
        <v>3.3009600000000003</v>
      </c>
      <c r="ED16" s="58">
        <v>36.542340000000003</v>
      </c>
      <c r="EE16" s="58">
        <v>0.61055000000000004</v>
      </c>
      <c r="EF16" s="58">
        <v>1.7380100000000001</v>
      </c>
      <c r="EG16" s="58">
        <v>1.7760202258481737</v>
      </c>
      <c r="EH16" s="58"/>
      <c r="EI16" s="58">
        <v>5.4391619999999996</v>
      </c>
      <c r="EJ16" s="58">
        <v>0.86741199999999996</v>
      </c>
      <c r="EK16" s="58"/>
      <c r="EL16" s="58">
        <v>1.2105817560575802</v>
      </c>
      <c r="EM16" s="58">
        <v>1.4293440000000002</v>
      </c>
      <c r="EN16" s="58">
        <v>1.5141420000000001</v>
      </c>
      <c r="EO16" s="58">
        <v>1.485792</v>
      </c>
      <c r="EP16" s="58">
        <v>544.48599999999999</v>
      </c>
      <c r="EQ16" s="58">
        <v>7.4398999999999997</v>
      </c>
      <c r="ER16" s="58">
        <v>48.003415185839842</v>
      </c>
      <c r="ES16" s="58">
        <v>8.3579668862690717</v>
      </c>
      <c r="ET16" s="58"/>
      <c r="EU16" s="58">
        <v>186.41040000000001</v>
      </c>
    </row>
    <row r="17" spans="1:151" x14ac:dyDescent="0.25">
      <c r="A17" t="s">
        <v>254</v>
      </c>
      <c r="B17" t="s">
        <v>119</v>
      </c>
      <c r="C17" t="s">
        <v>228</v>
      </c>
      <c r="D17" t="s">
        <v>229</v>
      </c>
      <c r="E17" s="62">
        <v>45469</v>
      </c>
      <c r="F17" s="62">
        <v>45499</v>
      </c>
      <c r="K17">
        <v>375</v>
      </c>
      <c r="P17">
        <v>92.6</v>
      </c>
      <c r="Q17">
        <v>92.6</v>
      </c>
      <c r="S17">
        <v>8</v>
      </c>
      <c r="T17">
        <v>3.08</v>
      </c>
      <c r="V17">
        <v>34</v>
      </c>
      <c r="W17">
        <v>20.8</v>
      </c>
      <c r="X17">
        <v>10</v>
      </c>
      <c r="AA17">
        <v>28.6</v>
      </c>
      <c r="AB17">
        <v>37.1</v>
      </c>
      <c r="AD17">
        <v>6.1</v>
      </c>
      <c r="AF17">
        <v>6.67</v>
      </c>
      <c r="AI17">
        <v>92.9</v>
      </c>
      <c r="AK17">
        <v>2.99</v>
      </c>
      <c r="AQ17">
        <v>9.84</v>
      </c>
      <c r="AR17">
        <v>130</v>
      </c>
      <c r="AW17">
        <v>29.1</v>
      </c>
      <c r="AX17">
        <v>29.1</v>
      </c>
      <c r="AY17">
        <v>32.700000000000003</v>
      </c>
      <c r="BC17">
        <v>71.599999999999994</v>
      </c>
      <c r="BE17">
        <v>32.5</v>
      </c>
      <c r="BF17">
        <v>2.2999999999999998</v>
      </c>
      <c r="BG17">
        <v>13.8</v>
      </c>
      <c r="BH17">
        <v>0.6</v>
      </c>
      <c r="BI17">
        <v>5.63</v>
      </c>
      <c r="BJ17">
        <v>5.63</v>
      </c>
      <c r="BL17">
        <v>7.92</v>
      </c>
      <c r="BM17">
        <v>0.71</v>
      </c>
      <c r="BO17">
        <v>3.08</v>
      </c>
      <c r="BP17">
        <v>1.82</v>
      </c>
      <c r="BQ17">
        <v>1.82</v>
      </c>
      <c r="BR17">
        <v>1.82</v>
      </c>
      <c r="BS17">
        <v>207</v>
      </c>
      <c r="BT17">
        <v>1.7</v>
      </c>
      <c r="BU17">
        <v>197.5</v>
      </c>
      <c r="BV17">
        <v>18.399999999999999</v>
      </c>
      <c r="BX17">
        <v>205</v>
      </c>
      <c r="CD17" s="58"/>
      <c r="CE17" s="58"/>
      <c r="CF17" s="58"/>
      <c r="CG17" s="58"/>
      <c r="CH17" s="58">
        <v>343.88200000000001</v>
      </c>
      <c r="CI17" s="58"/>
      <c r="CJ17" s="58"/>
      <c r="CK17" s="58"/>
      <c r="CL17" s="58"/>
      <c r="CM17" s="58">
        <v>44.743660000000006</v>
      </c>
      <c r="CN17" s="58">
        <v>46.923654686117217</v>
      </c>
      <c r="CO17" s="58"/>
      <c r="CP17" s="58">
        <v>13.153500000000001</v>
      </c>
      <c r="CQ17" s="58">
        <v>1.8871560000000001</v>
      </c>
      <c r="CR17" s="58"/>
      <c r="CS17" s="58">
        <v>11.327631969230769</v>
      </c>
      <c r="CT17" s="58">
        <v>7.3068440263304222</v>
      </c>
      <c r="CU17" s="58">
        <v>2.6400627780263743</v>
      </c>
      <c r="CV17" s="58"/>
      <c r="CW17" s="58"/>
      <c r="CX17" s="58">
        <v>36.427820000000004</v>
      </c>
      <c r="CY17" s="58">
        <v>10.315892368839426</v>
      </c>
      <c r="CZ17" s="58"/>
      <c r="DA17" s="58">
        <v>4.36341</v>
      </c>
      <c r="DB17" s="58"/>
      <c r="DC17" s="58">
        <v>2.394109426332284</v>
      </c>
      <c r="DD17" s="58"/>
      <c r="DE17" s="58"/>
      <c r="DF17" s="58">
        <v>38.114978661387489</v>
      </c>
      <c r="DG17" s="58"/>
      <c r="DH17" s="58">
        <v>1.0120725336777792</v>
      </c>
      <c r="DI17" s="58"/>
      <c r="DJ17" s="58"/>
      <c r="DK17" s="58"/>
      <c r="DL17" s="58"/>
      <c r="DM17" s="58"/>
      <c r="DN17" s="58">
        <v>9.112285</v>
      </c>
      <c r="DO17" s="58">
        <v>44.555587831560857</v>
      </c>
      <c r="DP17" s="58"/>
      <c r="DQ17" s="58"/>
      <c r="DR17" s="58"/>
      <c r="DS17" s="58"/>
      <c r="DT17" s="58">
        <v>11.621078999999998</v>
      </c>
      <c r="DU17" s="58">
        <v>11.997040327476896</v>
      </c>
      <c r="DV17" s="58">
        <v>45.384399999999999</v>
      </c>
      <c r="DW17" s="58"/>
      <c r="DX17" s="58"/>
      <c r="DY17" s="58"/>
      <c r="DZ17" s="58">
        <v>92.794899999999998</v>
      </c>
      <c r="EA17" s="58"/>
      <c r="EB17" s="58">
        <v>10.830728850758181</v>
      </c>
      <c r="EC17" s="58">
        <v>3.04704</v>
      </c>
      <c r="ED17" s="58">
        <v>39.380580000000002</v>
      </c>
      <c r="EE17" s="58">
        <v>0.48844000000000004</v>
      </c>
      <c r="EF17" s="58">
        <v>1.8761299999999999</v>
      </c>
      <c r="EG17" s="58">
        <v>1.9171609060480284</v>
      </c>
      <c r="EH17" s="58"/>
      <c r="EI17" s="58">
        <v>5.2343399999999995</v>
      </c>
      <c r="EJ17" s="58">
        <v>0.88409300000000002</v>
      </c>
      <c r="EK17" s="58"/>
      <c r="EL17" s="58">
        <v>1.1877405908489467</v>
      </c>
      <c r="EM17" s="58">
        <v>1.58816</v>
      </c>
      <c r="EN17" s="58">
        <v>1.68238</v>
      </c>
      <c r="EO17" s="58">
        <v>1.6508799999999999</v>
      </c>
      <c r="EP17" s="58">
        <v>546.27120000000002</v>
      </c>
      <c r="EQ17" s="58">
        <v>3.7829999999999995</v>
      </c>
      <c r="ER17" s="58">
        <v>57.908881811489344</v>
      </c>
      <c r="ES17" s="58">
        <v>8.2668718793342588</v>
      </c>
      <c r="ET17" s="58"/>
      <c r="EU17" s="58">
        <v>189.11199999999999</v>
      </c>
    </row>
    <row r="18" spans="1:151" x14ac:dyDescent="0.25">
      <c r="A18" t="s">
        <v>255</v>
      </c>
      <c r="B18" t="s">
        <v>119</v>
      </c>
      <c r="C18" t="s">
        <v>228</v>
      </c>
      <c r="D18" t="s">
        <v>229</v>
      </c>
      <c r="E18" s="62">
        <v>45469</v>
      </c>
      <c r="F18" s="62">
        <v>45499</v>
      </c>
      <c r="K18">
        <v>435</v>
      </c>
      <c r="P18">
        <v>107.5</v>
      </c>
      <c r="Q18">
        <v>107.5</v>
      </c>
      <c r="S18">
        <v>7</v>
      </c>
      <c r="T18">
        <v>2.5099999999999998</v>
      </c>
      <c r="V18">
        <v>29.1</v>
      </c>
      <c r="W18">
        <v>17.95</v>
      </c>
      <c r="X18">
        <v>8.33</v>
      </c>
      <c r="AA18">
        <v>26.3</v>
      </c>
      <c r="AB18">
        <v>31.4</v>
      </c>
      <c r="AD18">
        <v>5.39</v>
      </c>
      <c r="AF18">
        <v>6.03</v>
      </c>
      <c r="AI18">
        <v>80.5</v>
      </c>
      <c r="AK18">
        <v>2.29</v>
      </c>
      <c r="AQ18">
        <v>8.7799999999999994</v>
      </c>
      <c r="AR18">
        <v>105.5</v>
      </c>
      <c r="AW18">
        <v>24.3</v>
      </c>
      <c r="AX18">
        <v>24.3</v>
      </c>
      <c r="AY18">
        <v>34.5</v>
      </c>
      <c r="BC18">
        <v>66.2</v>
      </c>
      <c r="BE18">
        <v>29.7</v>
      </c>
      <c r="BF18">
        <v>2.4</v>
      </c>
      <c r="BG18">
        <v>12.4</v>
      </c>
      <c r="BH18">
        <v>0.6</v>
      </c>
      <c r="BI18">
        <v>5.35</v>
      </c>
      <c r="BJ18">
        <v>5.35</v>
      </c>
      <c r="BL18">
        <v>6.82</v>
      </c>
      <c r="BM18">
        <v>0.7</v>
      </c>
      <c r="BO18">
        <v>2.6</v>
      </c>
      <c r="BP18">
        <v>1.7</v>
      </c>
      <c r="BQ18">
        <v>1.7</v>
      </c>
      <c r="BR18">
        <v>1.7</v>
      </c>
      <c r="BS18">
        <v>227</v>
      </c>
      <c r="BT18">
        <v>1.2</v>
      </c>
      <c r="BU18">
        <v>177</v>
      </c>
      <c r="BV18">
        <v>15.85</v>
      </c>
      <c r="BX18">
        <v>189</v>
      </c>
      <c r="CD18" s="58"/>
      <c r="CE18" s="58"/>
      <c r="CF18" s="58"/>
      <c r="CG18" s="58"/>
      <c r="CH18" s="58">
        <v>371.79450000000003</v>
      </c>
      <c r="CI18" s="58"/>
      <c r="CJ18" s="58"/>
      <c r="CK18" s="58"/>
      <c r="CL18" s="58"/>
      <c r="CM18" s="58">
        <v>45.680700000000002</v>
      </c>
      <c r="CN18" s="58">
        <v>47.90634902509349</v>
      </c>
      <c r="CO18" s="58"/>
      <c r="CP18" s="58">
        <v>14.615</v>
      </c>
      <c r="CQ18" s="58">
        <v>1.9507680000000001</v>
      </c>
      <c r="CR18" s="58"/>
      <c r="CS18" s="58">
        <v>12.394977230769232</v>
      </c>
      <c r="CT18" s="58">
        <v>8.0844111527630815</v>
      </c>
      <c r="CU18" s="58">
        <v>3.1379693545839804</v>
      </c>
      <c r="CV18" s="58"/>
      <c r="CW18" s="58"/>
      <c r="CX18" s="58">
        <v>33.605000000000004</v>
      </c>
      <c r="CY18" s="58">
        <v>10.44267987281399</v>
      </c>
      <c r="CZ18" s="58"/>
      <c r="DA18" s="58">
        <v>4.6582350000000003</v>
      </c>
      <c r="DB18" s="58"/>
      <c r="DC18" s="58">
        <v>2.3826543573067709</v>
      </c>
      <c r="DD18" s="58"/>
      <c r="DE18" s="58"/>
      <c r="DF18" s="58">
        <v>42.806052958173645</v>
      </c>
      <c r="DG18" s="58"/>
      <c r="DH18" s="58">
        <v>1.182646556207742</v>
      </c>
      <c r="DI18" s="58"/>
      <c r="DJ18" s="58"/>
      <c r="DK18" s="58"/>
      <c r="DL18" s="58"/>
      <c r="DM18" s="58"/>
      <c r="DN18" s="58">
        <v>8.3398150000000015</v>
      </c>
      <c r="DO18" s="58">
        <v>47.704804772535049</v>
      </c>
      <c r="DP18" s="58"/>
      <c r="DQ18" s="58"/>
      <c r="DR18" s="58"/>
      <c r="DS18" s="58"/>
      <c r="DT18" s="58">
        <v>12.346665</v>
      </c>
      <c r="DU18" s="58">
        <v>12.746100247218658</v>
      </c>
      <c r="DV18" s="58">
        <v>40.900639999999996</v>
      </c>
      <c r="DW18" s="58"/>
      <c r="DX18" s="58"/>
      <c r="DY18" s="58"/>
      <c r="DZ18" s="58">
        <v>81.138019999999997</v>
      </c>
      <c r="EA18" s="58"/>
      <c r="EB18" s="58">
        <v>10.981477753391861</v>
      </c>
      <c r="EC18" s="58">
        <v>3.04704</v>
      </c>
      <c r="ED18" s="58">
        <v>36.187560000000005</v>
      </c>
      <c r="EE18" s="58">
        <v>0.48844000000000004</v>
      </c>
      <c r="EF18" s="58">
        <v>1.65744</v>
      </c>
      <c r="EG18" s="58">
        <v>1.6936881623982583</v>
      </c>
      <c r="EH18" s="58"/>
      <c r="EI18" s="58">
        <v>5.2798559999999997</v>
      </c>
      <c r="EJ18" s="58">
        <v>0.86741199999999996</v>
      </c>
      <c r="EK18" s="58"/>
      <c r="EL18" s="58">
        <v>1.1306376778273626</v>
      </c>
      <c r="EM18" s="58">
        <v>1.576816</v>
      </c>
      <c r="EN18" s="58">
        <v>1.6703629999999998</v>
      </c>
      <c r="EO18" s="58">
        <v>1.6390879999999999</v>
      </c>
      <c r="EP18" s="58">
        <v>528.41919999999993</v>
      </c>
      <c r="EQ18" s="58">
        <v>5.422299999999999</v>
      </c>
      <c r="ER18" s="58">
        <v>56.638950192816331</v>
      </c>
      <c r="ES18" s="58">
        <v>8.0277474861303748</v>
      </c>
      <c r="ET18" s="58"/>
      <c r="EU18" s="58">
        <v>182.358</v>
      </c>
    </row>
    <row r="19" spans="1:151" x14ac:dyDescent="0.25">
      <c r="A19" t="s">
        <v>256</v>
      </c>
      <c r="B19" t="s">
        <v>119</v>
      </c>
      <c r="C19" t="s">
        <v>228</v>
      </c>
      <c r="D19" t="s">
        <v>229</v>
      </c>
      <c r="E19" s="62">
        <v>45469</v>
      </c>
      <c r="F19" s="62">
        <v>45499</v>
      </c>
      <c r="K19">
        <v>513</v>
      </c>
      <c r="P19">
        <v>87.7</v>
      </c>
      <c r="Q19">
        <v>87.7</v>
      </c>
      <c r="S19">
        <v>6</v>
      </c>
      <c r="T19">
        <v>3.24</v>
      </c>
      <c r="V19">
        <v>32.700000000000003</v>
      </c>
      <c r="W19">
        <v>18.3</v>
      </c>
      <c r="X19">
        <v>8.02</v>
      </c>
      <c r="AA19">
        <v>27.4</v>
      </c>
      <c r="AB19">
        <v>32.6</v>
      </c>
      <c r="AD19">
        <v>5.16</v>
      </c>
      <c r="AF19">
        <v>6.58</v>
      </c>
      <c r="AI19">
        <v>76.3</v>
      </c>
      <c r="AK19">
        <v>2.4300000000000002</v>
      </c>
      <c r="AQ19">
        <v>9.2100000000000009</v>
      </c>
      <c r="AR19">
        <v>88.8</v>
      </c>
      <c r="AW19">
        <v>21.4</v>
      </c>
      <c r="AX19">
        <v>21.4</v>
      </c>
      <c r="AY19">
        <v>46.8</v>
      </c>
      <c r="BC19">
        <v>62.5</v>
      </c>
      <c r="BE19">
        <v>25.6</v>
      </c>
      <c r="BF19">
        <v>2.4</v>
      </c>
      <c r="BG19">
        <v>18.2</v>
      </c>
      <c r="BH19">
        <v>0.7</v>
      </c>
      <c r="BI19">
        <v>5.47</v>
      </c>
      <c r="BJ19">
        <v>5.47</v>
      </c>
      <c r="BL19">
        <v>7.03</v>
      </c>
      <c r="BM19">
        <v>0.73</v>
      </c>
      <c r="BO19">
        <v>2.56</v>
      </c>
      <c r="BP19">
        <v>1.42</v>
      </c>
      <c r="BQ19">
        <v>1.42</v>
      </c>
      <c r="BR19">
        <v>1.42</v>
      </c>
      <c r="BS19">
        <v>209</v>
      </c>
      <c r="BT19">
        <v>0.8</v>
      </c>
      <c r="BU19">
        <v>184.5</v>
      </c>
      <c r="BV19">
        <v>17.100000000000001</v>
      </c>
      <c r="BX19">
        <v>193</v>
      </c>
      <c r="CD19" s="58"/>
      <c r="CE19" s="58"/>
      <c r="CF19" s="58"/>
      <c r="CG19" s="58"/>
      <c r="CH19" s="58">
        <v>320.43549999999999</v>
      </c>
      <c r="CI19" s="58"/>
      <c r="CJ19" s="58"/>
      <c r="CK19" s="58"/>
      <c r="CL19" s="58"/>
      <c r="CM19" s="58">
        <v>41.464019999999998</v>
      </c>
      <c r="CN19" s="58">
        <v>43.484224499700247</v>
      </c>
      <c r="CO19" s="58"/>
      <c r="CP19" s="58">
        <v>17.538</v>
      </c>
      <c r="CQ19" s="58">
        <v>1.7599320000000001</v>
      </c>
      <c r="CR19" s="58"/>
      <c r="CS19" s="58">
        <v>24.445649538461542</v>
      </c>
      <c r="CT19" s="58">
        <v>13.664598765985687</v>
      </c>
      <c r="CU19" s="58">
        <v>6.5306816088020847</v>
      </c>
      <c r="CV19" s="58"/>
      <c r="CW19" s="58"/>
      <c r="CX19" s="58">
        <v>32.529640000000001</v>
      </c>
      <c r="CY19" s="58">
        <v>23.398057551669318</v>
      </c>
      <c r="CZ19" s="58"/>
      <c r="DA19" s="58">
        <v>4.7172000000000001</v>
      </c>
      <c r="DB19" s="58"/>
      <c r="DC19" s="58">
        <v>4.5018421270267348</v>
      </c>
      <c r="DD19" s="58"/>
      <c r="DE19" s="58"/>
      <c r="DF19" s="58">
        <v>106.83921710930461</v>
      </c>
      <c r="DG19" s="58"/>
      <c r="DH19" s="58">
        <v>1.773969834311613</v>
      </c>
      <c r="DI19" s="58"/>
      <c r="DJ19" s="58"/>
      <c r="DK19" s="58"/>
      <c r="DL19" s="58"/>
      <c r="DM19" s="58"/>
      <c r="DN19" s="58">
        <v>8.5830000000000002</v>
      </c>
      <c r="DO19" s="58">
        <v>125.38548931656523</v>
      </c>
      <c r="DP19" s="58"/>
      <c r="DQ19" s="58"/>
      <c r="DR19" s="58"/>
      <c r="DS19" s="58"/>
      <c r="DT19" s="58">
        <v>33.821669999999997</v>
      </c>
      <c r="DU19" s="58">
        <v>34.915857549252998</v>
      </c>
      <c r="DV19" s="58">
        <v>47.243519999999997</v>
      </c>
      <c r="DW19" s="58"/>
      <c r="DX19" s="58"/>
      <c r="DY19" s="58"/>
      <c r="DZ19" s="58">
        <v>92.488140000000001</v>
      </c>
      <c r="EA19" s="58"/>
      <c r="EB19" s="58">
        <v>26.902881085395052</v>
      </c>
      <c r="EC19" s="58">
        <v>1.9044000000000001</v>
      </c>
      <c r="ED19" s="58">
        <v>48.95964</v>
      </c>
      <c r="EE19" s="58">
        <v>0.61055000000000004</v>
      </c>
      <c r="EF19" s="58">
        <v>3.8213200000000001</v>
      </c>
      <c r="EG19" s="58">
        <v>3.9048921521959841</v>
      </c>
      <c r="EH19" s="58"/>
      <c r="EI19" s="58">
        <v>5.3139929999999991</v>
      </c>
      <c r="EJ19" s="58">
        <v>0.86741199999999996</v>
      </c>
      <c r="EK19" s="58"/>
      <c r="EL19" s="58">
        <v>1.7816108862734199</v>
      </c>
      <c r="EM19" s="58">
        <v>1.7469760000000001</v>
      </c>
      <c r="EN19" s="58">
        <v>1.8506180000000001</v>
      </c>
      <c r="EO19" s="58">
        <v>1.815968</v>
      </c>
      <c r="EP19" s="58">
        <v>580.18999999999994</v>
      </c>
      <c r="EQ19" s="58">
        <v>4.0351999999999997</v>
      </c>
      <c r="ER19" s="58">
        <v>114.42083884243836</v>
      </c>
      <c r="ES19" s="58">
        <v>13.151841626213594</v>
      </c>
      <c r="ET19" s="58"/>
      <c r="EU19" s="58">
        <v>182.358</v>
      </c>
    </row>
    <row r="20" spans="1:151" x14ac:dyDescent="0.25">
      <c r="A20" t="s">
        <v>257</v>
      </c>
      <c r="B20" t="s">
        <v>119</v>
      </c>
      <c r="C20" t="s">
        <v>228</v>
      </c>
      <c r="D20" t="s">
        <v>229</v>
      </c>
      <c r="E20" s="62">
        <v>45469</v>
      </c>
      <c r="F20" s="62">
        <v>45499</v>
      </c>
      <c r="K20">
        <v>561</v>
      </c>
      <c r="P20">
        <v>71.8</v>
      </c>
      <c r="Q20">
        <v>71.8</v>
      </c>
      <c r="S20">
        <v>6</v>
      </c>
      <c r="T20">
        <v>2.67</v>
      </c>
      <c r="V20">
        <v>21.8</v>
      </c>
      <c r="W20">
        <v>13.25</v>
      </c>
      <c r="X20">
        <v>5.48</v>
      </c>
      <c r="AA20">
        <v>25.9</v>
      </c>
      <c r="AB20">
        <v>20.7</v>
      </c>
      <c r="AD20">
        <v>5.34</v>
      </c>
      <c r="AF20">
        <v>4.57</v>
      </c>
      <c r="AI20">
        <v>51.2</v>
      </c>
      <c r="AK20">
        <v>1.6</v>
      </c>
      <c r="AQ20">
        <v>9.6999999999999993</v>
      </c>
      <c r="AR20">
        <v>63.3</v>
      </c>
      <c r="AW20">
        <v>13.8</v>
      </c>
      <c r="AX20">
        <v>13.8</v>
      </c>
      <c r="AY20">
        <v>51.4</v>
      </c>
      <c r="BC20">
        <v>61.3</v>
      </c>
      <c r="BE20">
        <v>15.5</v>
      </c>
      <c r="BF20">
        <v>1.7</v>
      </c>
      <c r="BG20">
        <v>18</v>
      </c>
      <c r="BH20">
        <v>0.6</v>
      </c>
      <c r="BI20">
        <v>3.51</v>
      </c>
      <c r="BJ20">
        <v>3.51</v>
      </c>
      <c r="BL20">
        <v>6.91</v>
      </c>
      <c r="BM20">
        <v>0.74</v>
      </c>
      <c r="BO20">
        <v>1.65</v>
      </c>
      <c r="BP20">
        <v>1.66</v>
      </c>
      <c r="BQ20">
        <v>1.66</v>
      </c>
      <c r="BR20">
        <v>1.66</v>
      </c>
      <c r="BS20">
        <v>181</v>
      </c>
      <c r="BT20">
        <v>0.6</v>
      </c>
      <c r="BU20">
        <v>125</v>
      </c>
      <c r="BV20">
        <v>12</v>
      </c>
      <c r="BX20">
        <v>190</v>
      </c>
      <c r="CD20" s="58"/>
      <c r="CE20" s="58"/>
      <c r="CF20" s="58"/>
      <c r="CG20" s="58"/>
      <c r="CH20" s="58">
        <v>448.83300000000003</v>
      </c>
      <c r="CI20" s="58"/>
      <c r="CJ20" s="58"/>
      <c r="CK20" s="58"/>
      <c r="CL20" s="58"/>
      <c r="CM20" s="58">
        <v>55.285360000000004</v>
      </c>
      <c r="CN20" s="58">
        <v>57.978965999600334</v>
      </c>
      <c r="CO20" s="58"/>
      <c r="CP20" s="58">
        <v>20.460999999999999</v>
      </c>
      <c r="CQ20" s="58">
        <v>1.5903</v>
      </c>
      <c r="CR20" s="58"/>
      <c r="CS20" s="58">
        <v>18.362929230769232</v>
      </c>
      <c r="CT20" s="58">
        <v>10.520025828206554</v>
      </c>
      <c r="CU20" s="58">
        <v>3.9253564989076364</v>
      </c>
      <c r="CV20" s="58"/>
      <c r="CW20" s="58"/>
      <c r="CX20" s="58">
        <v>34.277100000000004</v>
      </c>
      <c r="CY20" s="58">
        <v>16.885790302066773</v>
      </c>
      <c r="CZ20" s="58"/>
      <c r="DA20" s="58">
        <v>4.7643719999999998</v>
      </c>
      <c r="DB20" s="58"/>
      <c r="DC20" s="58">
        <v>3.4708859147305358</v>
      </c>
      <c r="DD20" s="58"/>
      <c r="DE20" s="58"/>
      <c r="DF20" s="58">
        <v>75.409019320837402</v>
      </c>
      <c r="DG20" s="58"/>
      <c r="DH20" s="58">
        <v>1.5692810072756576</v>
      </c>
      <c r="DI20" s="58"/>
      <c r="DJ20" s="58"/>
      <c r="DK20" s="58"/>
      <c r="DL20" s="58"/>
      <c r="DM20" s="58"/>
      <c r="DN20" s="58">
        <v>9.6844850000000005</v>
      </c>
      <c r="DO20" s="58">
        <v>76.047757241302818</v>
      </c>
      <c r="DP20" s="58"/>
      <c r="DQ20" s="58"/>
      <c r="DR20" s="58"/>
      <c r="DS20" s="58"/>
      <c r="DT20" s="58">
        <v>20.421734999999998</v>
      </c>
      <c r="DU20" s="58">
        <v>21.08241225724792</v>
      </c>
      <c r="DV20" s="58">
        <v>50.196239999999996</v>
      </c>
      <c r="DW20" s="58"/>
      <c r="DX20" s="58"/>
      <c r="DY20" s="58"/>
      <c r="DZ20" s="58">
        <v>97.08954</v>
      </c>
      <c r="EA20" s="58"/>
      <c r="EB20" s="58">
        <v>16.698339984038309</v>
      </c>
      <c r="EC20" s="58">
        <v>2.0313600000000003</v>
      </c>
      <c r="ED20" s="58">
        <v>56.764800000000008</v>
      </c>
      <c r="EE20" s="58">
        <v>0.61055000000000004</v>
      </c>
      <c r="EF20" s="58">
        <v>2.5322000000000005</v>
      </c>
      <c r="EG20" s="58">
        <v>2.5875791369973391</v>
      </c>
      <c r="EH20" s="58"/>
      <c r="EI20" s="58">
        <v>4.9840019999999994</v>
      </c>
      <c r="EJ20" s="58">
        <v>0.93413600000000008</v>
      </c>
      <c r="EK20" s="58"/>
      <c r="EL20" s="58">
        <v>1.5417786515827672</v>
      </c>
      <c r="EM20" s="58">
        <v>1.4974080000000001</v>
      </c>
      <c r="EN20" s="58">
        <v>1.586244</v>
      </c>
      <c r="EO20" s="58">
        <v>1.5565440000000001</v>
      </c>
      <c r="EP20" s="58">
        <v>671.23519999999996</v>
      </c>
      <c r="EQ20" s="58">
        <v>11.601199999999999</v>
      </c>
      <c r="ER20" s="58">
        <v>90.800110735120342</v>
      </c>
      <c r="ES20" s="58">
        <v>10.555633928571428</v>
      </c>
      <c r="ET20" s="58"/>
      <c r="EU20" s="58">
        <v>181.00720000000001</v>
      </c>
    </row>
    <row r="21" spans="1:151" x14ac:dyDescent="0.25">
      <c r="A21" t="s">
        <v>258</v>
      </c>
      <c r="B21" t="s">
        <v>119</v>
      </c>
      <c r="C21" t="s">
        <v>228</v>
      </c>
      <c r="D21" t="s">
        <v>229</v>
      </c>
      <c r="E21" s="62">
        <v>45469</v>
      </c>
      <c r="F21" s="62">
        <v>45499</v>
      </c>
      <c r="K21">
        <v>508</v>
      </c>
      <c r="P21">
        <v>59.7</v>
      </c>
      <c r="Q21">
        <v>59.7</v>
      </c>
      <c r="S21">
        <v>5</v>
      </c>
      <c r="T21">
        <v>2.5499999999999998</v>
      </c>
      <c r="V21">
        <v>14.8</v>
      </c>
      <c r="W21">
        <v>9.27</v>
      </c>
      <c r="X21">
        <v>3.75</v>
      </c>
      <c r="AA21">
        <v>25.3</v>
      </c>
      <c r="AB21">
        <v>14.9</v>
      </c>
      <c r="AD21">
        <v>4.5999999999999996</v>
      </c>
      <c r="AF21">
        <v>2.99</v>
      </c>
      <c r="AI21">
        <v>37.4</v>
      </c>
      <c r="AK21">
        <v>1.1399999999999999</v>
      </c>
      <c r="AQ21">
        <v>9.26</v>
      </c>
      <c r="AR21">
        <v>43.6</v>
      </c>
      <c r="AW21">
        <v>10.8</v>
      </c>
      <c r="AX21">
        <v>10.8</v>
      </c>
      <c r="AY21">
        <v>54.1</v>
      </c>
      <c r="BC21">
        <v>62.5</v>
      </c>
      <c r="BE21">
        <v>11.05</v>
      </c>
      <c r="BF21">
        <v>1.8</v>
      </c>
      <c r="BG21">
        <v>18.399999999999999</v>
      </c>
      <c r="BH21">
        <v>0.6</v>
      </c>
      <c r="BI21">
        <v>2.38</v>
      </c>
      <c r="BJ21">
        <v>2.38</v>
      </c>
      <c r="BL21">
        <v>6.79</v>
      </c>
      <c r="BM21">
        <v>0.73</v>
      </c>
      <c r="BO21">
        <v>1.22</v>
      </c>
      <c r="BP21">
        <v>1.31</v>
      </c>
      <c r="BQ21">
        <v>1.31</v>
      </c>
      <c r="BR21">
        <v>1.31</v>
      </c>
      <c r="BS21">
        <v>182</v>
      </c>
      <c r="BT21">
        <v>0.6</v>
      </c>
      <c r="BU21">
        <v>81.900000000000006</v>
      </c>
      <c r="BV21">
        <v>8.14</v>
      </c>
      <c r="BX21">
        <v>184</v>
      </c>
      <c r="CD21" s="58"/>
      <c r="CE21" s="58"/>
      <c r="CF21" s="58"/>
      <c r="CG21" s="58"/>
      <c r="CH21" s="58">
        <v>169.708</v>
      </c>
      <c r="CI21" s="58"/>
      <c r="CJ21" s="58"/>
      <c r="CK21" s="58"/>
      <c r="CL21" s="58"/>
      <c r="CM21" s="58">
        <v>31.273709999999998</v>
      </c>
      <c r="CN21" s="58">
        <v>32.79742356333324</v>
      </c>
      <c r="CO21" s="58"/>
      <c r="CP21" s="58">
        <v>37.999000000000002</v>
      </c>
      <c r="CQ21" s="58">
        <v>1.53729</v>
      </c>
      <c r="CR21" s="58"/>
      <c r="CS21" s="58">
        <v>8.3092254769230784</v>
      </c>
      <c r="CT21" s="58">
        <v>5.3057521568346102</v>
      </c>
      <c r="CU21" s="58">
        <v>2.2116315377326208</v>
      </c>
      <c r="CV21" s="58"/>
      <c r="CW21" s="58"/>
      <c r="CX21" s="58">
        <v>41.132520000000007</v>
      </c>
      <c r="CY21" s="58">
        <v>8.2988184419713829</v>
      </c>
      <c r="CZ21" s="58"/>
      <c r="DA21" s="58">
        <v>7.8895170000000006</v>
      </c>
      <c r="DB21" s="58"/>
      <c r="DC21" s="58">
        <v>1.7411704918780246</v>
      </c>
      <c r="DD21" s="58"/>
      <c r="DE21" s="58"/>
      <c r="DF21" s="58">
        <v>38.466809233646444</v>
      </c>
      <c r="DG21" s="58"/>
      <c r="DH21" s="58">
        <v>0.84149851114781637</v>
      </c>
      <c r="DI21" s="58"/>
      <c r="DJ21" s="58"/>
      <c r="DK21" s="58"/>
      <c r="DL21" s="58"/>
      <c r="DM21" s="58"/>
      <c r="DN21" s="58">
        <v>14.519575000000001</v>
      </c>
      <c r="DO21" s="58">
        <v>40.356631910261925</v>
      </c>
      <c r="DP21" s="58"/>
      <c r="DQ21" s="58"/>
      <c r="DR21" s="58"/>
      <c r="DS21" s="58"/>
      <c r="DT21" s="58">
        <v>10.169906999999998</v>
      </c>
      <c r="DU21" s="58">
        <v>10.498920487993376</v>
      </c>
      <c r="DV21" s="58">
        <v>31.167599999999997</v>
      </c>
      <c r="DW21" s="58"/>
      <c r="DX21" s="58"/>
      <c r="DY21" s="58"/>
      <c r="DZ21" s="58">
        <v>81.291399999999996</v>
      </c>
      <c r="EA21" s="58"/>
      <c r="EB21" s="58">
        <v>9.5203730047885085</v>
      </c>
      <c r="EC21" s="58">
        <v>2.6661600000000001</v>
      </c>
      <c r="ED21" s="58">
        <v>31.81194</v>
      </c>
      <c r="EE21" s="58">
        <v>0.85477000000000003</v>
      </c>
      <c r="EF21" s="58">
        <v>1.28912</v>
      </c>
      <c r="EG21" s="58">
        <v>1.3173130151986454</v>
      </c>
      <c r="EH21" s="58"/>
      <c r="EI21" s="58">
        <v>6.9525689999999996</v>
      </c>
      <c r="EJ21" s="58">
        <v>1.4178849999999998</v>
      </c>
      <c r="EK21" s="58"/>
      <c r="EL21" s="58">
        <v>0.73091728667627476</v>
      </c>
      <c r="EM21" s="58">
        <v>2.2801439999999999</v>
      </c>
      <c r="EN21" s="58">
        <v>2.4154169999999997</v>
      </c>
      <c r="EO21" s="58">
        <v>2.3701919999999999</v>
      </c>
      <c r="EP21" s="58">
        <v>894.38519999999994</v>
      </c>
      <c r="EQ21" s="58">
        <v>5.5484</v>
      </c>
      <c r="ER21" s="58">
        <v>48.384394671441754</v>
      </c>
      <c r="ES21" s="58">
        <v>5.317671029819695</v>
      </c>
      <c r="ET21" s="58"/>
      <c r="EU21" s="58">
        <v>307.98239999999998</v>
      </c>
    </row>
    <row r="22" spans="1:151" x14ac:dyDescent="0.25">
      <c r="A22" t="s">
        <v>259</v>
      </c>
      <c r="B22" t="s">
        <v>119</v>
      </c>
      <c r="C22" t="s">
        <v>228</v>
      </c>
      <c r="D22" t="s">
        <v>229</v>
      </c>
      <c r="E22" s="62">
        <v>45469</v>
      </c>
      <c r="F22" s="62">
        <v>45499</v>
      </c>
      <c r="K22">
        <v>480</v>
      </c>
      <c r="P22">
        <v>58.3</v>
      </c>
      <c r="Q22">
        <v>58.3</v>
      </c>
      <c r="S22">
        <v>7</v>
      </c>
      <c r="T22">
        <v>2.95</v>
      </c>
      <c r="V22">
        <v>12.75</v>
      </c>
      <c r="W22">
        <v>7.65</v>
      </c>
      <c r="X22">
        <v>3.31</v>
      </c>
      <c r="AA22">
        <v>25.4</v>
      </c>
      <c r="AB22">
        <v>11.85</v>
      </c>
      <c r="AD22">
        <v>5.0199999999999996</v>
      </c>
      <c r="AF22">
        <v>2.59</v>
      </c>
      <c r="AI22">
        <v>33.200000000000003</v>
      </c>
      <c r="AK22">
        <v>1.04</v>
      </c>
      <c r="AQ22">
        <v>9.15</v>
      </c>
      <c r="AR22">
        <v>40.299999999999997</v>
      </c>
      <c r="AW22">
        <v>8.77</v>
      </c>
      <c r="AX22">
        <v>8.77</v>
      </c>
      <c r="AY22">
        <v>71</v>
      </c>
      <c r="BC22">
        <v>63.9</v>
      </c>
      <c r="BE22">
        <v>11.2</v>
      </c>
      <c r="BF22">
        <v>2</v>
      </c>
      <c r="BG22">
        <v>22.9</v>
      </c>
      <c r="BH22">
        <v>0.6</v>
      </c>
      <c r="BI22">
        <v>2.06</v>
      </c>
      <c r="BJ22">
        <v>2.06</v>
      </c>
      <c r="BL22">
        <v>6.9</v>
      </c>
      <c r="BM22">
        <v>0.72</v>
      </c>
      <c r="BO22">
        <v>1.1000000000000001</v>
      </c>
      <c r="BP22">
        <v>1.46</v>
      </c>
      <c r="BQ22">
        <v>1.46</v>
      </c>
      <c r="BR22">
        <v>1.46</v>
      </c>
      <c r="BS22">
        <v>188</v>
      </c>
      <c r="BT22">
        <v>1.1000000000000001</v>
      </c>
      <c r="BU22">
        <v>71.8</v>
      </c>
      <c r="BV22">
        <v>7.19</v>
      </c>
      <c r="BX22">
        <v>181</v>
      </c>
      <c r="CD22" s="58"/>
      <c r="CE22" s="58"/>
      <c r="CF22" s="58"/>
      <c r="CG22" s="58"/>
      <c r="CH22" s="58">
        <v>60.179349999999999</v>
      </c>
      <c r="CI22" s="58"/>
      <c r="CJ22" s="58"/>
      <c r="CK22" s="58"/>
      <c r="CL22" s="58"/>
      <c r="CM22" s="58">
        <v>23.89452</v>
      </c>
      <c r="CN22" s="58">
        <v>25.058705643895056</v>
      </c>
      <c r="CO22" s="58"/>
      <c r="CP22" s="58">
        <v>17.538</v>
      </c>
      <c r="CQ22" s="58">
        <v>0.94357800000000003</v>
      </c>
      <c r="CR22" s="58"/>
      <c r="CS22" s="58">
        <v>3.8676919692307696</v>
      </c>
      <c r="CT22" s="58">
        <v>2.5270931609061398</v>
      </c>
      <c r="CU22" s="58">
        <v>0.84528325787686553</v>
      </c>
      <c r="CV22" s="58"/>
      <c r="CW22" s="58"/>
      <c r="CX22" s="58">
        <v>45.433959999999999</v>
      </c>
      <c r="CY22" s="58">
        <v>3.9534648966613672</v>
      </c>
      <c r="CZ22" s="58"/>
      <c r="DA22" s="58">
        <v>6.0616019999999997</v>
      </c>
      <c r="DB22" s="58"/>
      <c r="DC22" s="58">
        <v>0.74457948665836582</v>
      </c>
      <c r="DD22" s="58"/>
      <c r="DE22" s="58"/>
      <c r="DF22" s="58">
        <v>12.90045431616192</v>
      </c>
      <c r="DG22" s="58"/>
      <c r="DH22" s="58">
        <v>0.5003504660878908</v>
      </c>
      <c r="DI22" s="58"/>
      <c r="DJ22" s="58"/>
      <c r="DK22" s="58"/>
      <c r="DL22" s="58"/>
      <c r="DM22" s="58"/>
      <c r="DN22" s="58">
        <v>11.029155000000001</v>
      </c>
      <c r="DO22" s="58">
        <v>16.095997698312559</v>
      </c>
      <c r="DP22" s="58"/>
      <c r="DQ22" s="58"/>
      <c r="DR22" s="58"/>
      <c r="DS22" s="58"/>
      <c r="DT22" s="58">
        <v>4.1077529999999998</v>
      </c>
      <c r="DU22" s="58">
        <v>4.2406456746670598</v>
      </c>
      <c r="DV22" s="58">
        <v>13.560639999999999</v>
      </c>
      <c r="DW22" s="58"/>
      <c r="DX22" s="58"/>
      <c r="DY22" s="58"/>
      <c r="DZ22" s="58">
        <v>162.58279999999999</v>
      </c>
      <c r="EA22" s="58"/>
      <c r="EB22" s="58">
        <v>3.6527618715083801</v>
      </c>
      <c r="EC22" s="58">
        <v>2.7931200000000005</v>
      </c>
      <c r="ED22" s="58">
        <v>7.923420000000001</v>
      </c>
      <c r="EE22" s="58">
        <v>0.73265999999999998</v>
      </c>
      <c r="EF22" s="58">
        <v>0.66757999999999995</v>
      </c>
      <c r="EG22" s="58">
        <v>0.68217995429929845</v>
      </c>
      <c r="EH22" s="58"/>
      <c r="EI22" s="58">
        <v>7.4418659999999992</v>
      </c>
      <c r="EJ22" s="58">
        <v>1.234394</v>
      </c>
      <c r="EK22" s="58"/>
      <c r="EL22" s="58">
        <v>0.29693514771223667</v>
      </c>
      <c r="EM22" s="58">
        <v>3.051536</v>
      </c>
      <c r="EN22" s="58">
        <v>3.2325729999999999</v>
      </c>
      <c r="EO22" s="58">
        <v>3.1720480000000002</v>
      </c>
      <c r="EP22" s="58">
        <v>1495.9975999999999</v>
      </c>
      <c r="EQ22" s="58">
        <v>7.3137999999999987</v>
      </c>
      <c r="ER22" s="58">
        <v>19.175967441962477</v>
      </c>
      <c r="ES22" s="58">
        <v>2.6986895804438285</v>
      </c>
      <c r="ET22" s="58"/>
      <c r="EU22" s="58">
        <v>222.88200000000001</v>
      </c>
    </row>
    <row r="23" spans="1:151" x14ac:dyDescent="0.25">
      <c r="A23" t="s">
        <v>260</v>
      </c>
      <c r="B23" t="s">
        <v>119</v>
      </c>
      <c r="C23" t="s">
        <v>228</v>
      </c>
      <c r="D23" t="s">
        <v>229</v>
      </c>
      <c r="E23" s="62">
        <v>45469</v>
      </c>
      <c r="F23" s="62">
        <v>45499</v>
      </c>
      <c r="K23">
        <v>514</v>
      </c>
      <c r="P23">
        <v>55.6</v>
      </c>
      <c r="Q23">
        <v>55.6</v>
      </c>
      <c r="S23">
        <v>9</v>
      </c>
      <c r="T23">
        <v>3.09</v>
      </c>
      <c r="V23">
        <v>11.3</v>
      </c>
      <c r="W23">
        <v>6.91</v>
      </c>
      <c r="X23">
        <v>2.72</v>
      </c>
      <c r="AA23">
        <v>25.7</v>
      </c>
      <c r="AB23">
        <v>11.3</v>
      </c>
      <c r="AD23">
        <v>4.91</v>
      </c>
      <c r="AF23">
        <v>2.33</v>
      </c>
      <c r="AI23">
        <v>35.299999999999997</v>
      </c>
      <c r="AK23">
        <v>1.04</v>
      </c>
      <c r="AQ23">
        <v>8.34</v>
      </c>
      <c r="AR23">
        <v>42.1</v>
      </c>
      <c r="AW23">
        <v>9.4700000000000006</v>
      </c>
      <c r="AX23">
        <v>9.4700000000000006</v>
      </c>
      <c r="AY23">
        <v>72.7</v>
      </c>
      <c r="BC23">
        <v>57.4</v>
      </c>
      <c r="BE23">
        <v>10.15</v>
      </c>
      <c r="BF23">
        <v>1.8</v>
      </c>
      <c r="BG23">
        <v>30</v>
      </c>
      <c r="BH23">
        <v>0.6</v>
      </c>
      <c r="BI23">
        <v>1.87</v>
      </c>
      <c r="BJ23">
        <v>1.87</v>
      </c>
      <c r="BL23">
        <v>5.84</v>
      </c>
      <c r="BM23">
        <v>0.67</v>
      </c>
      <c r="BO23">
        <v>0.94</v>
      </c>
      <c r="BP23">
        <v>1.5</v>
      </c>
      <c r="BQ23">
        <v>1.5</v>
      </c>
      <c r="BR23">
        <v>1.5</v>
      </c>
      <c r="BS23">
        <v>156</v>
      </c>
      <c r="BT23">
        <v>0.5</v>
      </c>
      <c r="BU23">
        <v>71.7</v>
      </c>
      <c r="BV23">
        <v>6.9</v>
      </c>
      <c r="BX23">
        <v>186</v>
      </c>
      <c r="CD23" s="58"/>
      <c r="CE23" s="58"/>
      <c r="CF23" s="58"/>
      <c r="CG23" s="58"/>
      <c r="CH23" s="58">
        <v>34.499850000000002</v>
      </c>
      <c r="CI23" s="58"/>
      <c r="CJ23" s="58"/>
      <c r="CK23" s="58"/>
      <c r="CL23" s="58"/>
      <c r="CM23" s="58">
        <v>33.147790000000001</v>
      </c>
      <c r="CN23" s="58">
        <v>34.762812241285793</v>
      </c>
      <c r="CO23" s="58"/>
      <c r="CP23" s="58">
        <v>11.692</v>
      </c>
      <c r="CQ23" s="58">
        <v>0.71033400000000002</v>
      </c>
      <c r="CR23" s="58"/>
      <c r="CS23" s="58">
        <v>3.4430492307692311</v>
      </c>
      <c r="CT23" s="58">
        <v>2.2869621365666424</v>
      </c>
      <c r="CU23" s="58">
        <v>0.67159491721723563</v>
      </c>
      <c r="CV23" s="58"/>
      <c r="CW23" s="58"/>
      <c r="CX23" s="58">
        <v>41.670200000000001</v>
      </c>
      <c r="CY23" s="58">
        <v>3.2503705564387917</v>
      </c>
      <c r="CZ23" s="58"/>
      <c r="DA23" s="58">
        <v>8.5381320000000009</v>
      </c>
      <c r="DB23" s="58"/>
      <c r="DC23" s="58">
        <v>0.71021427958182581</v>
      </c>
      <c r="DD23" s="58"/>
      <c r="DE23" s="58"/>
      <c r="DF23" s="58">
        <v>11.375855169706419</v>
      </c>
      <c r="DG23" s="58"/>
      <c r="DH23" s="58">
        <v>0.38663445106791566</v>
      </c>
      <c r="DI23" s="58"/>
      <c r="DJ23" s="58"/>
      <c r="DK23" s="58"/>
      <c r="DL23" s="58"/>
      <c r="DM23" s="58"/>
      <c r="DN23" s="58">
        <v>17.595150000000004</v>
      </c>
      <c r="DO23" s="58">
        <v>13.996519737663096</v>
      </c>
      <c r="DP23" s="58"/>
      <c r="DQ23" s="58"/>
      <c r="DR23" s="58"/>
      <c r="DS23" s="58"/>
      <c r="DT23" s="58">
        <v>3.405573</v>
      </c>
      <c r="DU23" s="58">
        <v>3.5157489781427764</v>
      </c>
      <c r="DV23" s="58">
        <v>6.9990399999999999</v>
      </c>
      <c r="DW23" s="58"/>
      <c r="DX23" s="58"/>
      <c r="DY23" s="58"/>
      <c r="DZ23" s="58">
        <v>102.45784</v>
      </c>
      <c r="EA23" s="58"/>
      <c r="EB23" s="58">
        <v>3.5368011771747807</v>
      </c>
      <c r="EC23" s="58">
        <v>3.5548799999999998</v>
      </c>
      <c r="ED23" s="58">
        <v>8.1599400000000006</v>
      </c>
      <c r="EE23" s="58">
        <v>1.0989900000000001</v>
      </c>
      <c r="EF23" s="58">
        <v>0.51795000000000002</v>
      </c>
      <c r="EG23" s="58">
        <v>0.52927755074945571</v>
      </c>
      <c r="EH23" s="58"/>
      <c r="EI23" s="58">
        <v>11.379</v>
      </c>
      <c r="EJ23" s="58">
        <v>1.6347379999999998</v>
      </c>
      <c r="EK23" s="58"/>
      <c r="EL23" s="58">
        <v>0.3540380607338206</v>
      </c>
      <c r="EM23" s="58">
        <v>2.5410560000000002</v>
      </c>
      <c r="EN23" s="58">
        <v>2.6918080000000004</v>
      </c>
      <c r="EO23" s="58">
        <v>2.6414080000000002</v>
      </c>
      <c r="EP23" s="58">
        <v>1051.4828</v>
      </c>
      <c r="EQ23" s="58">
        <v>2.6480999999999999</v>
      </c>
      <c r="ER23" s="58">
        <v>15.239179424076141</v>
      </c>
      <c r="ES23" s="58">
        <v>2.4709520631067963</v>
      </c>
      <c r="ET23" s="58"/>
      <c r="EU23" s="58">
        <v>351.20800000000003</v>
      </c>
    </row>
    <row r="24" spans="1:151" x14ac:dyDescent="0.25">
      <c r="A24" t="s">
        <v>261</v>
      </c>
      <c r="B24" t="s">
        <v>119</v>
      </c>
      <c r="C24" t="s">
        <v>228</v>
      </c>
      <c r="D24" t="s">
        <v>229</v>
      </c>
      <c r="E24" s="62">
        <v>45469</v>
      </c>
      <c r="F24" s="62">
        <v>45499</v>
      </c>
      <c r="K24">
        <v>543</v>
      </c>
      <c r="P24">
        <v>60.6</v>
      </c>
      <c r="Q24">
        <v>60.6</v>
      </c>
      <c r="S24">
        <v>14</v>
      </c>
      <c r="T24">
        <v>3.61</v>
      </c>
      <c r="V24">
        <v>11.45</v>
      </c>
      <c r="W24">
        <v>6.52</v>
      </c>
      <c r="X24">
        <v>2.86</v>
      </c>
      <c r="AA24">
        <v>24.4</v>
      </c>
      <c r="AB24">
        <v>11.45</v>
      </c>
      <c r="AD24">
        <v>5.29</v>
      </c>
      <c r="AF24">
        <v>2.42</v>
      </c>
      <c r="AI24">
        <v>38.9</v>
      </c>
      <c r="AK24">
        <v>1.08</v>
      </c>
      <c r="AQ24">
        <v>9.9</v>
      </c>
      <c r="AR24">
        <v>41.9</v>
      </c>
      <c r="AW24">
        <v>9.8800000000000008</v>
      </c>
      <c r="AX24">
        <v>9.8800000000000008</v>
      </c>
      <c r="AY24">
        <v>80.5</v>
      </c>
      <c r="BC24">
        <v>55.6</v>
      </c>
      <c r="BE24">
        <v>11.25</v>
      </c>
      <c r="BF24">
        <v>1.8</v>
      </c>
      <c r="BG24">
        <v>45.3</v>
      </c>
      <c r="BH24">
        <v>0.7</v>
      </c>
      <c r="BI24">
        <v>2.0499999999999998</v>
      </c>
      <c r="BJ24">
        <v>2.0499999999999998</v>
      </c>
      <c r="BL24">
        <v>7.28</v>
      </c>
      <c r="BM24">
        <v>0.76</v>
      </c>
      <c r="BO24">
        <v>1</v>
      </c>
      <c r="BP24">
        <v>1.81</v>
      </c>
      <c r="BQ24">
        <v>1.81</v>
      </c>
      <c r="BR24">
        <v>1.81</v>
      </c>
      <c r="BS24">
        <v>172</v>
      </c>
      <c r="BT24">
        <v>1.2</v>
      </c>
      <c r="BU24">
        <v>69.2</v>
      </c>
      <c r="BV24">
        <v>6.73</v>
      </c>
      <c r="BX24">
        <v>199</v>
      </c>
      <c r="CD24" s="58"/>
      <c r="CE24" s="58"/>
      <c r="CF24" s="58"/>
      <c r="CG24" s="58"/>
      <c r="CH24" s="58">
        <v>41.422150000000002</v>
      </c>
      <c r="CI24" s="58"/>
      <c r="CJ24" s="58"/>
      <c r="CK24" s="58"/>
      <c r="CL24" s="58"/>
      <c r="CM24" s="58">
        <v>36.544559999999997</v>
      </c>
      <c r="CN24" s="58">
        <v>38.325079220074791</v>
      </c>
      <c r="CO24" s="58"/>
      <c r="CP24" s="58">
        <v>10.230499999999999</v>
      </c>
      <c r="CQ24" s="58">
        <v>0.76334400000000002</v>
      </c>
      <c r="CR24" s="58"/>
      <c r="CS24" s="58">
        <v>3.8676919692307696</v>
      </c>
      <c r="CT24" s="58">
        <v>2.4470494861263075</v>
      </c>
      <c r="CU24" s="58">
        <v>0.8337040351662236</v>
      </c>
      <c r="CV24" s="58"/>
      <c r="CW24" s="58"/>
      <c r="CX24" s="58">
        <v>44.627440000000007</v>
      </c>
      <c r="CY24" s="58">
        <v>3.1351091891891896</v>
      </c>
      <c r="CZ24" s="58"/>
      <c r="DA24" s="58">
        <v>9.5169510000000006</v>
      </c>
      <c r="DB24" s="58"/>
      <c r="DC24" s="58">
        <v>0.75603455568387923</v>
      </c>
      <c r="DD24" s="58"/>
      <c r="DE24" s="58"/>
      <c r="DF24" s="58">
        <v>11.962239456804689</v>
      </c>
      <c r="DG24" s="58"/>
      <c r="DH24" s="58">
        <v>0.46623566158189828</v>
      </c>
      <c r="DI24" s="58"/>
      <c r="DJ24" s="58"/>
      <c r="DK24" s="58"/>
      <c r="DL24" s="58"/>
      <c r="DM24" s="58"/>
      <c r="DN24" s="58">
        <v>18.739550000000001</v>
      </c>
      <c r="DO24" s="58">
        <v>16.212635362793087</v>
      </c>
      <c r="DP24" s="58"/>
      <c r="DQ24" s="58"/>
      <c r="DR24" s="58"/>
      <c r="DS24" s="58"/>
      <c r="DT24" s="58">
        <v>3.6513359999999997</v>
      </c>
      <c r="DU24" s="58">
        <v>3.7694628219262758</v>
      </c>
      <c r="DV24" s="58">
        <v>9.6236800000000002</v>
      </c>
      <c r="DW24" s="58"/>
      <c r="DX24" s="58"/>
      <c r="DY24" s="58"/>
      <c r="DZ24" s="58">
        <v>112.58092000000001</v>
      </c>
      <c r="EA24" s="58"/>
      <c r="EB24" s="58">
        <v>3.7687225658419794</v>
      </c>
      <c r="EC24" s="58">
        <v>3.3009600000000003</v>
      </c>
      <c r="ED24" s="58">
        <v>5.9130000000000003</v>
      </c>
      <c r="EE24" s="58">
        <v>1.0989900000000001</v>
      </c>
      <c r="EF24" s="58">
        <v>0.54096999999999995</v>
      </c>
      <c r="EG24" s="58">
        <v>0.55280099744943145</v>
      </c>
      <c r="EH24" s="58"/>
      <c r="EI24" s="58">
        <v>12.118634999999999</v>
      </c>
      <c r="EJ24" s="58">
        <v>1.8849529999999997</v>
      </c>
      <c r="EK24" s="58"/>
      <c r="EL24" s="58">
        <v>0.38829980854677099</v>
      </c>
      <c r="EM24" s="58">
        <v>2.4616480000000003</v>
      </c>
      <c r="EN24" s="58">
        <v>2.6076889999999997</v>
      </c>
      <c r="EO24" s="58">
        <v>2.5588639999999998</v>
      </c>
      <c r="EP24" s="58">
        <v>1194.2988</v>
      </c>
      <c r="EQ24" s="58">
        <v>2.0175999999999998</v>
      </c>
      <c r="ER24" s="58">
        <v>17.779042661422167</v>
      </c>
      <c r="ES24" s="58">
        <v>2.4595651872399449</v>
      </c>
      <c r="ET24" s="58"/>
      <c r="EU24" s="58">
        <v>403.88920000000002</v>
      </c>
    </row>
    <row r="25" spans="1:151" x14ac:dyDescent="0.25">
      <c r="A25" t="s">
        <v>262</v>
      </c>
      <c r="B25" t="s">
        <v>119</v>
      </c>
      <c r="C25" t="s">
        <v>228</v>
      </c>
      <c r="D25" t="s">
        <v>229</v>
      </c>
      <c r="E25" s="62">
        <v>45469</v>
      </c>
      <c r="F25" s="62">
        <v>45499</v>
      </c>
      <c r="K25">
        <v>404</v>
      </c>
      <c r="P25">
        <v>52.2</v>
      </c>
      <c r="Q25">
        <v>52.2</v>
      </c>
      <c r="S25">
        <v>6</v>
      </c>
      <c r="T25">
        <v>2.77</v>
      </c>
      <c r="V25">
        <v>7.7</v>
      </c>
      <c r="W25">
        <v>4.87</v>
      </c>
      <c r="X25">
        <v>2.06</v>
      </c>
      <c r="AA25">
        <v>24.9</v>
      </c>
      <c r="AB25">
        <v>6.86</v>
      </c>
      <c r="AD25">
        <v>4.9800000000000004</v>
      </c>
      <c r="AF25">
        <v>1.69</v>
      </c>
      <c r="AI25">
        <v>23.7</v>
      </c>
      <c r="AK25">
        <v>0.59</v>
      </c>
      <c r="AQ25">
        <v>8.7899999999999991</v>
      </c>
      <c r="AR25">
        <v>25.7</v>
      </c>
      <c r="AW25">
        <v>6.31</v>
      </c>
      <c r="AX25">
        <v>6.31</v>
      </c>
      <c r="AY25">
        <v>68.5</v>
      </c>
      <c r="BC25">
        <v>57</v>
      </c>
      <c r="BE25">
        <v>6.53</v>
      </c>
      <c r="BF25">
        <v>2.1</v>
      </c>
      <c r="BG25">
        <v>36.5</v>
      </c>
      <c r="BH25">
        <v>0.7</v>
      </c>
      <c r="BI25">
        <v>1.33</v>
      </c>
      <c r="BJ25">
        <v>1.33</v>
      </c>
      <c r="BL25">
        <v>6.49</v>
      </c>
      <c r="BM25">
        <v>0.77</v>
      </c>
      <c r="BO25">
        <v>0.59</v>
      </c>
      <c r="BP25">
        <v>1.4</v>
      </c>
      <c r="BQ25">
        <v>1.4</v>
      </c>
      <c r="BR25">
        <v>1.4</v>
      </c>
      <c r="BS25">
        <v>180</v>
      </c>
      <c r="BT25">
        <v>0.8</v>
      </c>
      <c r="BU25">
        <v>44.3</v>
      </c>
      <c r="BV25">
        <v>4.83</v>
      </c>
      <c r="BX25">
        <v>179</v>
      </c>
      <c r="CD25" s="58"/>
      <c r="CE25" s="58"/>
      <c r="CF25" s="58"/>
      <c r="CG25" s="58"/>
      <c r="CH25" s="58">
        <v>128.95574999999999</v>
      </c>
      <c r="CI25" s="58"/>
      <c r="CJ25" s="58"/>
      <c r="CK25" s="58"/>
      <c r="CL25" s="58"/>
      <c r="CM25" s="58">
        <v>209.07705000000001</v>
      </c>
      <c r="CN25" s="58">
        <v>219.26367438408175</v>
      </c>
      <c r="CO25" s="58"/>
      <c r="CP25" s="58">
        <v>11.692</v>
      </c>
      <c r="CQ25" s="58">
        <v>1.00719</v>
      </c>
      <c r="CR25" s="58"/>
      <c r="CS25" s="58">
        <v>4.5677786461538465</v>
      </c>
      <c r="CT25" s="58">
        <v>3.338964719387298</v>
      </c>
      <c r="CU25" s="58">
        <v>1.1579222710641994</v>
      </c>
      <c r="CV25" s="58"/>
      <c r="CW25" s="58"/>
      <c r="CX25" s="58">
        <v>41.401360000000004</v>
      </c>
      <c r="CY25" s="58">
        <v>4.1609353577106516</v>
      </c>
      <c r="CZ25" s="58"/>
      <c r="DA25" s="58">
        <v>7.7951730000000001</v>
      </c>
      <c r="DB25" s="58"/>
      <c r="DC25" s="58">
        <v>0.99659100521965882</v>
      </c>
      <c r="DD25" s="58"/>
      <c r="DE25" s="58"/>
      <c r="DF25" s="58">
        <v>26.270016062002451</v>
      </c>
      <c r="DG25" s="58"/>
      <c r="DH25" s="58">
        <v>0.45486406007990077</v>
      </c>
      <c r="DI25" s="58"/>
      <c r="DJ25" s="58"/>
      <c r="DK25" s="58"/>
      <c r="DL25" s="58"/>
      <c r="DM25" s="58"/>
      <c r="DN25" s="58">
        <v>16.379225000000002</v>
      </c>
      <c r="DO25" s="58">
        <v>20.994779606494642</v>
      </c>
      <c r="DP25" s="58"/>
      <c r="DQ25" s="58"/>
      <c r="DR25" s="58"/>
      <c r="DS25" s="58"/>
      <c r="DT25" s="58">
        <v>5.9685299999999994</v>
      </c>
      <c r="DU25" s="58">
        <v>6.1616219204564118</v>
      </c>
      <c r="DV25" s="58">
        <v>10.936</v>
      </c>
      <c r="DW25" s="58"/>
      <c r="DX25" s="58"/>
      <c r="DY25" s="58"/>
      <c r="DZ25" s="58">
        <v>101.53756000000001</v>
      </c>
      <c r="EA25" s="58"/>
      <c r="EB25" s="58">
        <v>4.3601221069433356</v>
      </c>
      <c r="EC25" s="58">
        <v>3.3009600000000003</v>
      </c>
      <c r="ED25" s="58">
        <v>11.826000000000001</v>
      </c>
      <c r="EE25" s="58">
        <v>0.97688000000000008</v>
      </c>
      <c r="EF25" s="58">
        <v>0.69059999999999999</v>
      </c>
      <c r="EG25" s="58">
        <v>0.70570340099927431</v>
      </c>
      <c r="EH25" s="58"/>
      <c r="EI25" s="58">
        <v>9.478707</v>
      </c>
      <c r="EJ25" s="58">
        <v>1.5846949999999997</v>
      </c>
      <c r="EK25" s="58"/>
      <c r="EL25" s="58">
        <v>0.43398213896403814</v>
      </c>
      <c r="EM25" s="58">
        <v>2.4843360000000003</v>
      </c>
      <c r="EN25" s="58">
        <v>2.631723</v>
      </c>
      <c r="EO25" s="58">
        <v>2.5824479999999999</v>
      </c>
      <c r="EP25" s="58">
        <v>1188.9431999999999</v>
      </c>
      <c r="EQ25" s="58">
        <v>7.692099999999999</v>
      </c>
      <c r="ER25" s="58">
        <v>21.334851193706601</v>
      </c>
      <c r="ES25" s="58">
        <v>3.0061352288488212</v>
      </c>
      <c r="ET25" s="58"/>
      <c r="EU25" s="58">
        <v>320.13959999999997</v>
      </c>
    </row>
    <row r="26" spans="1:151" x14ac:dyDescent="0.25">
      <c r="A26" t="s">
        <v>263</v>
      </c>
      <c r="B26" t="s">
        <v>119</v>
      </c>
      <c r="C26" t="s">
        <v>228</v>
      </c>
      <c r="D26" t="s">
        <v>229</v>
      </c>
      <c r="E26" s="62">
        <v>45469</v>
      </c>
      <c r="F26" s="62">
        <v>45499</v>
      </c>
      <c r="K26">
        <v>387</v>
      </c>
      <c r="P26">
        <v>44.6</v>
      </c>
      <c r="Q26">
        <v>44.6</v>
      </c>
      <c r="S26">
        <v>5</v>
      </c>
      <c r="T26">
        <v>2.73</v>
      </c>
      <c r="V26">
        <v>6.22</v>
      </c>
      <c r="W26">
        <v>4.07</v>
      </c>
      <c r="X26">
        <v>1.27</v>
      </c>
      <c r="AA26">
        <v>26.7</v>
      </c>
      <c r="AB26">
        <v>5.93</v>
      </c>
      <c r="AD26">
        <v>4.6399999999999997</v>
      </c>
      <c r="AF26">
        <v>1.3</v>
      </c>
      <c r="AI26">
        <v>20</v>
      </c>
      <c r="AK26">
        <v>0.68</v>
      </c>
      <c r="AQ26">
        <v>9.24</v>
      </c>
      <c r="AR26">
        <v>23</v>
      </c>
      <c r="AW26">
        <v>5.37</v>
      </c>
      <c r="AX26">
        <v>5.37</v>
      </c>
      <c r="AY26">
        <v>73.3</v>
      </c>
      <c r="BC26">
        <v>51.8</v>
      </c>
      <c r="BE26">
        <v>5.43</v>
      </c>
      <c r="BF26">
        <v>1.6</v>
      </c>
      <c r="BG26">
        <v>38.700000000000003</v>
      </c>
      <c r="BH26">
        <v>0.7</v>
      </c>
      <c r="BI26">
        <v>1.05</v>
      </c>
      <c r="BJ26">
        <v>1.05</v>
      </c>
      <c r="BL26">
        <v>6.57</v>
      </c>
      <c r="BM26">
        <v>0.75</v>
      </c>
      <c r="BO26">
        <v>0.57999999999999996</v>
      </c>
      <c r="BP26">
        <v>1.38</v>
      </c>
      <c r="BQ26">
        <v>1.38</v>
      </c>
      <c r="BR26">
        <v>1.38</v>
      </c>
      <c r="BS26">
        <v>223</v>
      </c>
      <c r="BT26">
        <v>1</v>
      </c>
      <c r="BU26">
        <v>36.4</v>
      </c>
      <c r="BV26">
        <v>3.8</v>
      </c>
      <c r="BX26">
        <v>186</v>
      </c>
      <c r="CD26" s="58"/>
      <c r="CE26" s="58"/>
      <c r="CF26" s="58"/>
      <c r="CG26" s="58"/>
      <c r="CH26" s="58">
        <v>296.98900000000003</v>
      </c>
      <c r="CI26" s="58"/>
      <c r="CJ26" s="58"/>
      <c r="CK26" s="58"/>
      <c r="CL26" s="58"/>
      <c r="CM26" s="58">
        <v>142.89859999999999</v>
      </c>
      <c r="CN26" s="58">
        <v>149.86088669388221</v>
      </c>
      <c r="CO26" s="58"/>
      <c r="CP26" s="58">
        <v>8.7690000000000001</v>
      </c>
      <c r="CQ26" s="58">
        <v>0.97538400000000003</v>
      </c>
      <c r="CR26" s="58"/>
      <c r="CS26" s="58">
        <v>6.5417935384615395</v>
      </c>
      <c r="CT26" s="58">
        <v>3.9793141176259579</v>
      </c>
      <c r="CU26" s="58">
        <v>1.4126651706983233</v>
      </c>
      <c r="CV26" s="58"/>
      <c r="CW26" s="58"/>
      <c r="CX26" s="58">
        <v>33.605000000000004</v>
      </c>
      <c r="CY26" s="58">
        <v>5.2674444833068366</v>
      </c>
      <c r="CZ26" s="58"/>
      <c r="DA26" s="58">
        <v>6.6512519999999995</v>
      </c>
      <c r="DB26" s="58"/>
      <c r="DC26" s="58">
        <v>1.2600575928064652</v>
      </c>
      <c r="DD26" s="58"/>
      <c r="DE26" s="58"/>
      <c r="DF26" s="58">
        <v>16.65331375359084</v>
      </c>
      <c r="DG26" s="58"/>
      <c r="DH26" s="58">
        <v>0.70503929312384617</v>
      </c>
      <c r="DI26" s="58"/>
      <c r="DJ26" s="58"/>
      <c r="DK26" s="58"/>
      <c r="DL26" s="58"/>
      <c r="DM26" s="58"/>
      <c r="DN26" s="58">
        <v>15.449400000000002</v>
      </c>
      <c r="DO26" s="58">
        <v>25.543648521235149</v>
      </c>
      <c r="DP26" s="58"/>
      <c r="DQ26" s="58"/>
      <c r="DR26" s="58"/>
      <c r="DS26" s="58"/>
      <c r="DT26" s="58">
        <v>5.8983119999999998</v>
      </c>
      <c r="DU26" s="58">
        <v>6.089132250803984</v>
      </c>
      <c r="DV26" s="58">
        <v>21.434560000000001</v>
      </c>
      <c r="DW26" s="58"/>
      <c r="DX26" s="58"/>
      <c r="DY26" s="58"/>
      <c r="DZ26" s="58">
        <v>125.15808</v>
      </c>
      <c r="EA26" s="58"/>
      <c r="EB26" s="58">
        <v>5.5893054668794901</v>
      </c>
      <c r="EC26" s="58">
        <v>3.4279200000000003</v>
      </c>
      <c r="ED26" s="58">
        <v>3.31128</v>
      </c>
      <c r="EE26" s="58">
        <v>0.85477000000000003</v>
      </c>
      <c r="EF26" s="58">
        <v>0.95533000000000001</v>
      </c>
      <c r="EG26" s="58">
        <v>0.97622303804899602</v>
      </c>
      <c r="EH26" s="58"/>
      <c r="EI26" s="58">
        <v>8.6821769999999994</v>
      </c>
      <c r="EJ26" s="58">
        <v>1.4178849999999998</v>
      </c>
      <c r="EK26" s="58"/>
      <c r="EL26" s="58">
        <v>0.68523495625900754</v>
      </c>
      <c r="EM26" s="58">
        <v>3.0175040000000002</v>
      </c>
      <c r="EN26" s="58">
        <v>3.1965220000000003</v>
      </c>
      <c r="EO26" s="58">
        <v>3.1366720000000003</v>
      </c>
      <c r="EP26" s="58">
        <v>826.54759999999999</v>
      </c>
      <c r="EQ26" s="58">
        <v>5.0439999999999996</v>
      </c>
      <c r="ER26" s="58">
        <v>30.859338333754188</v>
      </c>
      <c r="ES26" s="58">
        <v>5.2721235263522885</v>
      </c>
      <c r="ET26" s="58"/>
      <c r="EU26" s="58">
        <v>303.93</v>
      </c>
    </row>
    <row r="27" spans="1:151" x14ac:dyDescent="0.25">
      <c r="A27" t="s">
        <v>264</v>
      </c>
      <c r="B27" t="s">
        <v>119</v>
      </c>
      <c r="C27" t="s">
        <v>228</v>
      </c>
      <c r="D27" t="s">
        <v>229</v>
      </c>
      <c r="E27" s="62">
        <v>45469</v>
      </c>
      <c r="F27" s="62">
        <v>45499</v>
      </c>
      <c r="K27">
        <v>382</v>
      </c>
      <c r="P27">
        <v>56.7</v>
      </c>
      <c r="Q27">
        <v>56.7</v>
      </c>
      <c r="S27">
        <v>8</v>
      </c>
      <c r="T27">
        <v>2.74</v>
      </c>
      <c r="V27">
        <v>7.28</v>
      </c>
      <c r="W27">
        <v>4.45</v>
      </c>
      <c r="X27">
        <v>1.55</v>
      </c>
      <c r="AA27">
        <v>25.3</v>
      </c>
      <c r="AB27">
        <v>6.98</v>
      </c>
      <c r="AD27">
        <v>4.71</v>
      </c>
      <c r="AF27">
        <v>1.6</v>
      </c>
      <c r="AI27">
        <v>22.2</v>
      </c>
      <c r="AK27">
        <v>0.59</v>
      </c>
      <c r="AQ27">
        <v>8.89</v>
      </c>
      <c r="AR27">
        <v>25.1</v>
      </c>
      <c r="AW27">
        <v>6.1</v>
      </c>
      <c r="AX27">
        <v>6.1</v>
      </c>
      <c r="AY27">
        <v>70.7</v>
      </c>
      <c r="BC27">
        <v>55.3</v>
      </c>
      <c r="BE27">
        <v>6.63</v>
      </c>
      <c r="BF27">
        <v>2.2000000000000002</v>
      </c>
      <c r="BG27">
        <v>33.200000000000003</v>
      </c>
      <c r="BH27">
        <v>0.6</v>
      </c>
      <c r="BI27">
        <v>1.04</v>
      </c>
      <c r="BJ27">
        <v>1.04</v>
      </c>
      <c r="BL27">
        <v>5.78</v>
      </c>
      <c r="BM27">
        <v>0.73</v>
      </c>
      <c r="BO27">
        <v>0.56999999999999995</v>
      </c>
      <c r="BP27">
        <v>1.39</v>
      </c>
      <c r="BQ27">
        <v>1.39</v>
      </c>
      <c r="BR27">
        <v>1.39</v>
      </c>
      <c r="BS27">
        <v>263</v>
      </c>
      <c r="BT27">
        <v>0.6</v>
      </c>
      <c r="BU27">
        <v>42.8</v>
      </c>
      <c r="BV27">
        <v>4.45</v>
      </c>
      <c r="BX27">
        <v>177</v>
      </c>
      <c r="CD27" s="58"/>
      <c r="CE27" s="58"/>
      <c r="CF27" s="58"/>
      <c r="CG27" s="58"/>
      <c r="CH27" s="58">
        <v>372.911</v>
      </c>
      <c r="CI27" s="58"/>
      <c r="CJ27" s="58"/>
      <c r="CK27" s="58"/>
      <c r="CL27" s="58"/>
      <c r="CM27" s="58">
        <v>73.440510000000003</v>
      </c>
      <c r="CN27" s="58">
        <v>77.018668817265691</v>
      </c>
      <c r="CO27" s="58"/>
      <c r="CP27" s="58">
        <v>7.3075000000000001</v>
      </c>
      <c r="CQ27" s="58">
        <v>1.293444</v>
      </c>
      <c r="CR27" s="58"/>
      <c r="CS27" s="58">
        <v>6.7942838153846159</v>
      </c>
      <c r="CT27" s="58">
        <v>4.0250533603572904</v>
      </c>
      <c r="CU27" s="58">
        <v>1.0884469348003474</v>
      </c>
      <c r="CV27" s="58"/>
      <c r="CW27" s="58"/>
      <c r="CX27" s="58">
        <v>37.099920000000004</v>
      </c>
      <c r="CY27" s="58">
        <v>5.7169638155802858</v>
      </c>
      <c r="CZ27" s="58"/>
      <c r="DA27" s="58">
        <v>7.1583510000000006</v>
      </c>
      <c r="DB27" s="58"/>
      <c r="DC27" s="58">
        <v>1.2944227998830051</v>
      </c>
      <c r="DD27" s="58"/>
      <c r="DE27" s="58"/>
      <c r="DF27" s="58">
        <v>17.005144325849802</v>
      </c>
      <c r="DG27" s="58"/>
      <c r="DH27" s="58">
        <v>0.65955288711585602</v>
      </c>
      <c r="DI27" s="58"/>
      <c r="DJ27" s="58"/>
      <c r="DK27" s="58"/>
      <c r="DL27" s="58"/>
      <c r="DM27" s="58"/>
      <c r="DN27" s="58">
        <v>15.163300000000001</v>
      </c>
      <c r="DO27" s="58">
        <v>22.044518586819372</v>
      </c>
      <c r="DP27" s="58"/>
      <c r="DQ27" s="58"/>
      <c r="DR27" s="58"/>
      <c r="DS27" s="58"/>
      <c r="DT27" s="58">
        <v>5.1259139999999999</v>
      </c>
      <c r="DU27" s="58">
        <v>5.2917458846272716</v>
      </c>
      <c r="DV27" s="58">
        <v>16.841439999999999</v>
      </c>
      <c r="DW27" s="58"/>
      <c r="DX27" s="58"/>
      <c r="DY27" s="58"/>
      <c r="DZ27" s="58">
        <v>118.10260000000001</v>
      </c>
      <c r="EA27" s="58"/>
      <c r="EB27" s="58">
        <v>4.8007727454110132</v>
      </c>
      <c r="EC27" s="58">
        <v>2.6661600000000001</v>
      </c>
      <c r="ED27" s="58">
        <v>5.5582200000000004</v>
      </c>
      <c r="EE27" s="58">
        <v>0.73265999999999998</v>
      </c>
      <c r="EF27" s="58">
        <v>0.96684000000000003</v>
      </c>
      <c r="EG27" s="58">
        <v>0.98798476139898395</v>
      </c>
      <c r="EH27" s="58"/>
      <c r="EI27" s="58">
        <v>8.4773549999999993</v>
      </c>
      <c r="EJ27" s="58">
        <v>1.434566</v>
      </c>
      <c r="EK27" s="58"/>
      <c r="EL27" s="58">
        <v>0.67381437365469077</v>
      </c>
      <c r="EM27" s="58">
        <v>2.5637439999999998</v>
      </c>
      <c r="EN27" s="58">
        <v>2.7158419999999999</v>
      </c>
      <c r="EO27" s="58">
        <v>2.6649919999999998</v>
      </c>
      <c r="EP27" s="58">
        <v>692.6576</v>
      </c>
      <c r="EQ27" s="58">
        <v>4.5396000000000001</v>
      </c>
      <c r="ER27" s="58">
        <v>31.36731098122339</v>
      </c>
      <c r="ES27" s="58">
        <v>4.6116847260748957</v>
      </c>
      <c r="ET27" s="58"/>
      <c r="EU27" s="58">
        <v>306.63159999999999</v>
      </c>
    </row>
    <row r="28" spans="1:151" x14ac:dyDescent="0.25">
      <c r="A28" t="s">
        <v>265</v>
      </c>
      <c r="B28" t="s">
        <v>119</v>
      </c>
      <c r="C28" t="s">
        <v>228</v>
      </c>
      <c r="D28" t="s">
        <v>229</v>
      </c>
      <c r="E28" s="62">
        <v>45469</v>
      </c>
      <c r="F28" s="62">
        <v>45499</v>
      </c>
      <c r="K28">
        <v>160</v>
      </c>
      <c r="P28">
        <v>37.5</v>
      </c>
      <c r="Q28">
        <v>37.5</v>
      </c>
      <c r="S28">
        <v>9</v>
      </c>
      <c r="T28">
        <v>3.03</v>
      </c>
      <c r="V28">
        <v>3.54</v>
      </c>
      <c r="W28">
        <v>2.41</v>
      </c>
      <c r="X28">
        <v>0.82</v>
      </c>
      <c r="AA28">
        <v>29.2</v>
      </c>
      <c r="AB28">
        <v>3.52</v>
      </c>
      <c r="AD28">
        <v>5.38</v>
      </c>
      <c r="AF28">
        <v>0.75</v>
      </c>
      <c r="AI28">
        <v>10.8</v>
      </c>
      <c r="AK28">
        <v>0.41</v>
      </c>
      <c r="AQ28">
        <v>10.8</v>
      </c>
      <c r="AR28">
        <v>12.4</v>
      </c>
      <c r="AW28">
        <v>2.99</v>
      </c>
      <c r="AX28">
        <v>2.99</v>
      </c>
      <c r="AY28">
        <v>39.799999999999997</v>
      </c>
      <c r="BC28">
        <v>63.6</v>
      </c>
      <c r="BE28">
        <v>2.88</v>
      </c>
      <c r="BF28">
        <v>1.8</v>
      </c>
      <c r="BG28">
        <v>11.4</v>
      </c>
      <c r="BH28">
        <v>0.7</v>
      </c>
      <c r="BI28">
        <v>0.49</v>
      </c>
      <c r="BJ28">
        <v>0.49</v>
      </c>
      <c r="BL28">
        <v>7.33</v>
      </c>
      <c r="BM28">
        <v>0.85</v>
      </c>
      <c r="BO28">
        <v>0.33</v>
      </c>
      <c r="BP28">
        <v>1.65</v>
      </c>
      <c r="BQ28">
        <v>1.65</v>
      </c>
      <c r="BR28">
        <v>1.65</v>
      </c>
      <c r="BS28">
        <v>308</v>
      </c>
      <c r="BT28" t="s">
        <v>159</v>
      </c>
      <c r="BU28">
        <v>20.3</v>
      </c>
      <c r="BV28">
        <v>2.35</v>
      </c>
      <c r="BX28">
        <v>205</v>
      </c>
      <c r="CD28" s="58"/>
      <c r="CE28" s="58"/>
      <c r="CF28" s="58"/>
      <c r="CG28" s="58"/>
      <c r="CH28" s="58">
        <v>281.358</v>
      </c>
      <c r="CI28" s="58"/>
      <c r="CJ28" s="58"/>
      <c r="CK28" s="58"/>
      <c r="CL28" s="58"/>
      <c r="CM28" s="58">
        <v>69.106700000000004</v>
      </c>
      <c r="CN28" s="58">
        <v>72.473707499500406</v>
      </c>
      <c r="CO28" s="58"/>
      <c r="CP28" s="58">
        <v>8.7690000000000001</v>
      </c>
      <c r="CQ28" s="58">
        <v>0.84816000000000003</v>
      </c>
      <c r="CR28" s="58"/>
      <c r="CS28" s="58">
        <v>5.4629714461538468</v>
      </c>
      <c r="CT28" s="58">
        <v>3.8420963894319589</v>
      </c>
      <c r="CU28" s="58">
        <v>1.3200313890131872</v>
      </c>
      <c r="CV28" s="58"/>
      <c r="CW28" s="58"/>
      <c r="CX28" s="58">
        <v>37.368760000000002</v>
      </c>
      <c r="CY28" s="58">
        <v>5.1060785691573924</v>
      </c>
      <c r="CZ28" s="58"/>
      <c r="DA28" s="58">
        <v>7.7244149999999996</v>
      </c>
      <c r="DB28" s="58"/>
      <c r="DC28" s="58">
        <v>1.1111416954747921</v>
      </c>
      <c r="DD28" s="58"/>
      <c r="DE28" s="58"/>
      <c r="DF28" s="58">
        <v>15.128714607135342</v>
      </c>
      <c r="DG28" s="58"/>
      <c r="DH28" s="58">
        <v>0.5572084735978784</v>
      </c>
      <c r="DI28" s="58"/>
      <c r="DJ28" s="58"/>
      <c r="DK28" s="58"/>
      <c r="DL28" s="58"/>
      <c r="DM28" s="58"/>
      <c r="DN28" s="58">
        <v>15.807025000000003</v>
      </c>
      <c r="DO28" s="58">
        <v>19.361852303767282</v>
      </c>
      <c r="DP28" s="58"/>
      <c r="DQ28" s="58"/>
      <c r="DR28" s="58"/>
      <c r="DS28" s="58"/>
      <c r="DT28" s="58">
        <v>4.7514179999999993</v>
      </c>
      <c r="DU28" s="58">
        <v>4.905134313147653</v>
      </c>
      <c r="DV28" s="58">
        <v>13.99808</v>
      </c>
      <c r="DW28" s="58"/>
      <c r="DX28" s="58"/>
      <c r="DY28" s="58"/>
      <c r="DZ28" s="58">
        <v>105.52544</v>
      </c>
      <c r="EA28" s="58"/>
      <c r="EB28" s="58">
        <v>4.9515216480446922</v>
      </c>
      <c r="EC28" s="58">
        <v>2.92008</v>
      </c>
      <c r="ED28" s="58">
        <v>3.7843200000000006</v>
      </c>
      <c r="EE28" s="58">
        <v>0.97688000000000008</v>
      </c>
      <c r="EF28" s="58">
        <v>0.77117000000000002</v>
      </c>
      <c r="EG28" s="58">
        <v>0.7880354644491897</v>
      </c>
      <c r="EH28" s="58"/>
      <c r="EI28" s="58">
        <v>10.343510999999999</v>
      </c>
      <c r="EJ28" s="58">
        <v>1.5680139999999998</v>
      </c>
      <c r="EK28" s="58"/>
      <c r="EL28" s="58">
        <v>0.52534679979857257</v>
      </c>
      <c r="EM28" s="58">
        <v>2.4616480000000003</v>
      </c>
      <c r="EN28" s="58">
        <v>2.6076889999999997</v>
      </c>
      <c r="EO28" s="58">
        <v>2.5588639999999998</v>
      </c>
      <c r="EP28" s="58">
        <v>719.43559999999991</v>
      </c>
      <c r="EQ28" s="58">
        <v>6.4310999999999989</v>
      </c>
      <c r="ER28" s="58">
        <v>27.93849561080626</v>
      </c>
      <c r="ES28" s="58">
        <v>4.0992753120665748</v>
      </c>
      <c r="ET28" s="58"/>
      <c r="EU28" s="58">
        <v>324.19200000000001</v>
      </c>
    </row>
    <row r="29" spans="1:151" x14ac:dyDescent="0.25">
      <c r="A29" t="s">
        <v>266</v>
      </c>
      <c r="B29" t="s">
        <v>119</v>
      </c>
      <c r="C29" t="s">
        <v>228</v>
      </c>
      <c r="D29" t="s">
        <v>229</v>
      </c>
      <c r="E29" s="62">
        <v>45469</v>
      </c>
      <c r="F29" s="62">
        <v>45499</v>
      </c>
      <c r="K29">
        <v>268</v>
      </c>
      <c r="P29">
        <v>74.099999999999994</v>
      </c>
      <c r="Q29">
        <v>74.099999999999994</v>
      </c>
      <c r="S29">
        <v>7</v>
      </c>
      <c r="T29">
        <v>2.4700000000000002</v>
      </c>
      <c r="V29">
        <v>5.15</v>
      </c>
      <c r="W29">
        <v>3.18</v>
      </c>
      <c r="X29">
        <v>1.54</v>
      </c>
      <c r="AA29">
        <v>29.7</v>
      </c>
      <c r="AB29">
        <v>5.69</v>
      </c>
      <c r="AD29">
        <v>5.36</v>
      </c>
      <c r="AF29">
        <v>1.01</v>
      </c>
      <c r="AI29">
        <v>17.2</v>
      </c>
      <c r="AK29">
        <v>0.42</v>
      </c>
      <c r="AQ29">
        <v>9.31</v>
      </c>
      <c r="AR29">
        <v>23.9</v>
      </c>
      <c r="AW29">
        <v>5.56</v>
      </c>
      <c r="AX29">
        <v>5.56</v>
      </c>
      <c r="AY29">
        <v>66.7</v>
      </c>
      <c r="BC29">
        <v>75.099999999999994</v>
      </c>
      <c r="BE29">
        <v>5.54</v>
      </c>
      <c r="BF29">
        <v>2.1</v>
      </c>
      <c r="BG29">
        <v>11.8</v>
      </c>
      <c r="BH29">
        <v>0.6</v>
      </c>
      <c r="BI29">
        <v>0.84</v>
      </c>
      <c r="BJ29">
        <v>0.84</v>
      </c>
      <c r="BL29">
        <v>7.14</v>
      </c>
      <c r="BM29">
        <v>0.77</v>
      </c>
      <c r="BO29">
        <v>0.64</v>
      </c>
      <c r="BP29">
        <v>1.79</v>
      </c>
      <c r="BQ29">
        <v>1.79</v>
      </c>
      <c r="BR29">
        <v>1.79</v>
      </c>
      <c r="BS29">
        <v>334</v>
      </c>
      <c r="BT29">
        <v>0.5</v>
      </c>
      <c r="BU29">
        <v>27.6</v>
      </c>
      <c r="BV29">
        <v>3.72</v>
      </c>
      <c r="BX29">
        <v>191</v>
      </c>
      <c r="CD29" s="58"/>
      <c r="CE29" s="58"/>
      <c r="CF29" s="58"/>
      <c r="CG29" s="58"/>
      <c r="CH29" s="58">
        <v>333.83350000000002</v>
      </c>
      <c r="CI29" s="58"/>
      <c r="CJ29" s="58"/>
      <c r="CK29" s="58"/>
      <c r="CL29" s="58"/>
      <c r="CM29" s="58">
        <v>57.979350000000004</v>
      </c>
      <c r="CN29" s="58">
        <v>60.804212224157126</v>
      </c>
      <c r="CO29" s="58"/>
      <c r="CP29" s="58" t="s">
        <v>207</v>
      </c>
      <c r="CQ29" s="58">
        <v>1.049598</v>
      </c>
      <c r="CR29" s="58"/>
      <c r="CS29" s="58">
        <v>7.4943704923076933</v>
      </c>
      <c r="CT29" s="58">
        <v>4.4481413556221199</v>
      </c>
      <c r="CU29" s="58">
        <v>1.6905665157537311</v>
      </c>
      <c r="CV29" s="58"/>
      <c r="CW29" s="58"/>
      <c r="CX29" s="58">
        <v>36.965499999999999</v>
      </c>
      <c r="CY29" s="58">
        <v>5.521019491255962</v>
      </c>
      <c r="CZ29" s="58"/>
      <c r="DA29" s="58">
        <v>7.2998670000000008</v>
      </c>
      <c r="DB29" s="58"/>
      <c r="DC29" s="58">
        <v>1.4891589733167316</v>
      </c>
      <c r="DD29" s="58"/>
      <c r="DE29" s="58"/>
      <c r="DF29" s="58">
        <v>15.715098894233611</v>
      </c>
      <c r="DG29" s="58"/>
      <c r="DH29" s="58">
        <v>0.76189730063383387</v>
      </c>
      <c r="DI29" s="58"/>
      <c r="DJ29" s="58"/>
      <c r="DK29" s="58"/>
      <c r="DL29" s="58"/>
      <c r="DM29" s="58"/>
      <c r="DN29" s="58">
        <v>16.379225000000002</v>
      </c>
      <c r="DO29" s="58">
        <v>20.294953619611487</v>
      </c>
      <c r="DP29" s="58"/>
      <c r="DQ29" s="58"/>
      <c r="DR29" s="58"/>
      <c r="DS29" s="58"/>
      <c r="DT29" s="58">
        <v>4.6343879999999995</v>
      </c>
      <c r="DU29" s="58">
        <v>4.7843181970602728</v>
      </c>
      <c r="DV29" s="58">
        <v>15.310399999999998</v>
      </c>
      <c r="DW29" s="58"/>
      <c r="DX29" s="58"/>
      <c r="DY29" s="58"/>
      <c r="DZ29" s="58">
        <v>109.82007999999999</v>
      </c>
      <c r="EA29" s="58"/>
      <c r="EB29" s="58">
        <v>5.7748425778132493</v>
      </c>
      <c r="EC29" s="58">
        <v>2.7931200000000005</v>
      </c>
      <c r="ED29" s="58">
        <v>5.4399600000000001</v>
      </c>
      <c r="EE29" s="58">
        <v>0.85477000000000003</v>
      </c>
      <c r="EF29" s="58">
        <v>1.151</v>
      </c>
      <c r="EG29" s="58">
        <v>1.1761723349987905</v>
      </c>
      <c r="EH29" s="58"/>
      <c r="EI29" s="58">
        <v>10.206963</v>
      </c>
      <c r="EJ29" s="58">
        <v>1.5513330000000001</v>
      </c>
      <c r="EK29" s="58"/>
      <c r="EL29" s="58">
        <v>0.77659961709354197</v>
      </c>
      <c r="EM29" s="58">
        <v>2.654496</v>
      </c>
      <c r="EN29" s="58">
        <v>2.8119779999999999</v>
      </c>
      <c r="EO29" s="58">
        <v>2.759328</v>
      </c>
      <c r="EP29" s="58">
        <v>846.1848</v>
      </c>
      <c r="EQ29" s="58">
        <v>3.5307999999999993</v>
      </c>
      <c r="ER29" s="58">
        <v>33.018222085498309</v>
      </c>
      <c r="ES29" s="58">
        <v>5.4201529126213597</v>
      </c>
      <c r="ET29" s="58"/>
      <c r="EU29" s="58">
        <v>301.22840000000002</v>
      </c>
    </row>
    <row r="30" spans="1:151" x14ac:dyDescent="0.25">
      <c r="A30" t="s">
        <v>267</v>
      </c>
      <c r="B30" t="s">
        <v>119</v>
      </c>
      <c r="C30" t="s">
        <v>228</v>
      </c>
      <c r="D30" t="s">
        <v>229</v>
      </c>
      <c r="E30" s="62">
        <v>45469</v>
      </c>
      <c r="F30" s="62">
        <v>45499</v>
      </c>
      <c r="K30">
        <v>220</v>
      </c>
      <c r="P30">
        <v>53</v>
      </c>
      <c r="Q30">
        <v>53</v>
      </c>
      <c r="S30">
        <v>7</v>
      </c>
      <c r="T30">
        <v>2.81</v>
      </c>
      <c r="V30">
        <v>5.77</v>
      </c>
      <c r="W30">
        <v>3.35</v>
      </c>
      <c r="X30">
        <v>1.4</v>
      </c>
      <c r="AA30">
        <v>29.8</v>
      </c>
      <c r="AB30">
        <v>5.1100000000000003</v>
      </c>
      <c r="AD30">
        <v>5.36</v>
      </c>
      <c r="AF30">
        <v>0.91</v>
      </c>
      <c r="AI30">
        <v>16.8</v>
      </c>
      <c r="AK30">
        <v>0.46</v>
      </c>
      <c r="AQ30">
        <v>9.16</v>
      </c>
      <c r="AR30">
        <v>24.6</v>
      </c>
      <c r="AW30">
        <v>5.15</v>
      </c>
      <c r="AX30">
        <v>5.15</v>
      </c>
      <c r="AY30">
        <v>60.7</v>
      </c>
      <c r="BC30">
        <v>77.2</v>
      </c>
      <c r="BE30">
        <v>5.28</v>
      </c>
      <c r="BF30">
        <v>1.8</v>
      </c>
      <c r="BG30">
        <v>7.2</v>
      </c>
      <c r="BH30">
        <v>0.6</v>
      </c>
      <c r="BI30">
        <v>0.75</v>
      </c>
      <c r="BJ30">
        <v>0.75</v>
      </c>
      <c r="BL30">
        <v>6.9</v>
      </c>
      <c r="BM30">
        <v>0.76</v>
      </c>
      <c r="BO30">
        <v>0.5</v>
      </c>
      <c r="BP30">
        <v>1.71</v>
      </c>
      <c r="BQ30">
        <v>1.71</v>
      </c>
      <c r="BR30">
        <v>1.71</v>
      </c>
      <c r="BS30">
        <v>331</v>
      </c>
      <c r="BT30">
        <v>0.9</v>
      </c>
      <c r="BU30">
        <v>29.7</v>
      </c>
      <c r="BV30">
        <v>3.4</v>
      </c>
      <c r="BX30">
        <v>192</v>
      </c>
      <c r="CD30" s="58"/>
      <c r="CE30" s="58"/>
      <c r="CF30" s="58"/>
      <c r="CG30" s="58"/>
      <c r="CH30" s="58">
        <v>115.55775</v>
      </c>
      <c r="CI30" s="58"/>
      <c r="CJ30" s="58"/>
      <c r="CK30" s="58"/>
      <c r="CL30" s="58"/>
      <c r="CM30" s="58">
        <v>33.38205</v>
      </c>
      <c r="CN30" s="58">
        <v>35.008485826029862</v>
      </c>
      <c r="CO30" s="58"/>
      <c r="CP30" s="58">
        <v>10.230499999999999</v>
      </c>
      <c r="CQ30" s="58">
        <v>1.155618</v>
      </c>
      <c r="CR30" s="58"/>
      <c r="CS30" s="58">
        <v>6.9320057846153853</v>
      </c>
      <c r="CT30" s="58">
        <v>4.0479229817229569</v>
      </c>
      <c r="CU30" s="58">
        <v>1.4937197296728173</v>
      </c>
      <c r="CV30" s="58"/>
      <c r="CW30" s="58"/>
      <c r="CX30" s="58">
        <v>40.863680000000002</v>
      </c>
      <c r="CY30" s="58">
        <v>5.4633888076311603</v>
      </c>
      <c r="CZ30" s="58"/>
      <c r="DA30" s="58">
        <v>7.1937299999999995</v>
      </c>
      <c r="DB30" s="58"/>
      <c r="DC30" s="58">
        <v>1.3516981450105716</v>
      </c>
      <c r="DD30" s="58"/>
      <c r="DE30" s="58"/>
      <c r="DF30" s="58">
        <v>19.467958331662533</v>
      </c>
      <c r="DG30" s="58"/>
      <c r="DH30" s="58">
        <v>0.68229609011985115</v>
      </c>
      <c r="DI30" s="58"/>
      <c r="DJ30" s="58"/>
      <c r="DK30" s="58"/>
      <c r="DL30" s="58"/>
      <c r="DM30" s="58"/>
      <c r="DN30" s="58">
        <v>15.592450000000001</v>
      </c>
      <c r="DO30" s="58">
        <v>22.97761990266358</v>
      </c>
      <c r="DP30" s="58"/>
      <c r="DQ30" s="58"/>
      <c r="DR30" s="58"/>
      <c r="DS30" s="58"/>
      <c r="DT30" s="58">
        <v>5.4887069999999998</v>
      </c>
      <c r="DU30" s="58">
        <v>5.666275844498152</v>
      </c>
      <c r="DV30" s="58">
        <v>19.028639999999996</v>
      </c>
      <c r="DW30" s="58"/>
      <c r="DX30" s="58"/>
      <c r="DY30" s="58"/>
      <c r="DZ30" s="58">
        <v>106.59910000000001</v>
      </c>
      <c r="EA30" s="58"/>
      <c r="EB30" s="58">
        <v>6.0647443136472479</v>
      </c>
      <c r="EC30" s="58">
        <v>2.1583200000000002</v>
      </c>
      <c r="ED30" s="58">
        <v>11.2347</v>
      </c>
      <c r="EE30" s="58">
        <v>0.85477000000000003</v>
      </c>
      <c r="EF30" s="58">
        <v>0.95533000000000001</v>
      </c>
      <c r="EG30" s="58">
        <v>0.97622303804899602</v>
      </c>
      <c r="EH30" s="58"/>
      <c r="EI30" s="58">
        <v>9.3535380000000004</v>
      </c>
      <c r="EJ30" s="58">
        <v>1.5680139999999998</v>
      </c>
      <c r="EK30" s="58"/>
      <c r="EL30" s="58">
        <v>0.69665553886332443</v>
      </c>
      <c r="EM30" s="58">
        <v>2.5183680000000006</v>
      </c>
      <c r="EN30" s="58">
        <v>2.6677740000000001</v>
      </c>
      <c r="EO30" s="58">
        <v>2.6178240000000002</v>
      </c>
      <c r="EP30" s="58">
        <v>974.7192</v>
      </c>
      <c r="EQ30" s="58">
        <v>2.3958999999999997</v>
      </c>
      <c r="ER30" s="58">
        <v>31.8752836286926</v>
      </c>
      <c r="ES30" s="58">
        <v>4.3611734570041616</v>
      </c>
      <c r="ET30" s="58"/>
      <c r="EU30" s="58">
        <v>297.17599999999999</v>
      </c>
    </row>
    <row r="31" spans="1:151" x14ac:dyDescent="0.25">
      <c r="A31" t="s">
        <v>268</v>
      </c>
      <c r="B31" t="s">
        <v>119</v>
      </c>
      <c r="C31" t="s">
        <v>228</v>
      </c>
      <c r="D31" t="s">
        <v>229</v>
      </c>
      <c r="E31" s="62">
        <v>45469</v>
      </c>
      <c r="F31" s="62">
        <v>45499</v>
      </c>
      <c r="K31">
        <v>322</v>
      </c>
      <c r="P31">
        <v>68.900000000000006</v>
      </c>
      <c r="Q31">
        <v>68.900000000000006</v>
      </c>
      <c r="S31">
        <v>7</v>
      </c>
      <c r="T31">
        <v>2.35</v>
      </c>
      <c r="V31">
        <v>4.71</v>
      </c>
      <c r="W31">
        <v>2.79</v>
      </c>
      <c r="X31">
        <v>1.2</v>
      </c>
      <c r="AA31">
        <v>28.9</v>
      </c>
      <c r="AB31">
        <v>4.74</v>
      </c>
      <c r="AD31">
        <v>4.9400000000000004</v>
      </c>
      <c r="AF31">
        <v>1.02</v>
      </c>
      <c r="AI31">
        <v>15.4</v>
      </c>
      <c r="AK31">
        <v>0.49</v>
      </c>
      <c r="AQ31">
        <v>9.15</v>
      </c>
      <c r="AR31">
        <v>21.7</v>
      </c>
      <c r="AW31">
        <v>5.14</v>
      </c>
      <c r="AX31">
        <v>5.14</v>
      </c>
      <c r="AY31">
        <v>57.7</v>
      </c>
      <c r="BC31">
        <v>73.8</v>
      </c>
      <c r="BE31">
        <v>5.48</v>
      </c>
      <c r="BF31">
        <v>1.7</v>
      </c>
      <c r="BG31">
        <v>9.1999999999999993</v>
      </c>
      <c r="BH31">
        <v>0.6</v>
      </c>
      <c r="BI31">
        <v>0.71</v>
      </c>
      <c r="BJ31">
        <v>0.71</v>
      </c>
      <c r="BL31">
        <v>6.59</v>
      </c>
      <c r="BM31">
        <v>0.74</v>
      </c>
      <c r="BO31">
        <v>0.42</v>
      </c>
      <c r="BP31">
        <v>1.89</v>
      </c>
      <c r="BQ31">
        <v>1.89</v>
      </c>
      <c r="BR31">
        <v>1.89</v>
      </c>
      <c r="BS31">
        <v>360</v>
      </c>
      <c r="BT31">
        <v>0.5</v>
      </c>
      <c r="BU31">
        <v>24.6</v>
      </c>
      <c r="BV31">
        <v>3.03</v>
      </c>
      <c r="BX31">
        <v>190</v>
      </c>
      <c r="CD31" s="58"/>
      <c r="CE31" s="58"/>
      <c r="CF31" s="58"/>
      <c r="CG31" s="58"/>
      <c r="CH31" s="58">
        <v>94.120950000000008</v>
      </c>
      <c r="CI31" s="58"/>
      <c r="CJ31" s="58"/>
      <c r="CK31" s="58"/>
      <c r="CL31" s="58"/>
      <c r="CM31" s="58">
        <v>130.59995000000001</v>
      </c>
      <c r="CN31" s="58">
        <v>136.96302349481857</v>
      </c>
      <c r="CO31" s="58"/>
      <c r="CP31" s="58">
        <v>8.7690000000000001</v>
      </c>
      <c r="CQ31" s="58">
        <v>1.526688</v>
      </c>
      <c r="CR31" s="58"/>
      <c r="CS31" s="58">
        <v>24.904722769230769</v>
      </c>
      <c r="CT31" s="58">
        <v>12.692639857944865</v>
      </c>
      <c r="CU31" s="58">
        <v>6.9475336263851961</v>
      </c>
      <c r="CV31" s="58"/>
      <c r="CW31" s="58"/>
      <c r="CX31" s="58">
        <v>40.057160000000003</v>
      </c>
      <c r="CY31" s="58">
        <v>25.357500794912561</v>
      </c>
      <c r="CZ31" s="58"/>
      <c r="DA31" s="58">
        <v>7.6890359999999998</v>
      </c>
      <c r="DB31" s="58"/>
      <c r="DC31" s="58">
        <v>4.6965783004604607</v>
      </c>
      <c r="DD31" s="58"/>
      <c r="DE31" s="58"/>
      <c r="DF31" s="58">
        <v>124.89985315193131</v>
      </c>
      <c r="DG31" s="58"/>
      <c r="DH31" s="58">
        <v>1.7967130373156082</v>
      </c>
      <c r="DI31" s="58"/>
      <c r="DJ31" s="58"/>
      <c r="DK31" s="58"/>
      <c r="DL31" s="58"/>
      <c r="DM31" s="58"/>
      <c r="DN31" s="58">
        <v>16.236174999999999</v>
      </c>
      <c r="DO31" s="58">
        <v>153.37852879189143</v>
      </c>
      <c r="DP31" s="58"/>
      <c r="DQ31" s="58"/>
      <c r="DR31" s="58"/>
      <c r="DS31" s="58"/>
      <c r="DT31" s="58">
        <v>38.853960000000001</v>
      </c>
      <c r="DU31" s="58">
        <v>40.110950541010375</v>
      </c>
      <c r="DV31" s="58">
        <v>18.809919999999998</v>
      </c>
      <c r="DW31" s="58"/>
      <c r="DX31" s="58"/>
      <c r="DY31" s="58"/>
      <c r="DZ31" s="58">
        <v>127.30540000000001</v>
      </c>
      <c r="EA31" s="58"/>
      <c r="EB31" s="58">
        <v>32.816876496408625</v>
      </c>
      <c r="EC31" s="58">
        <v>3.3009600000000003</v>
      </c>
      <c r="ED31" s="58">
        <v>15.49206</v>
      </c>
      <c r="EE31" s="58">
        <v>0.97688000000000008</v>
      </c>
      <c r="EF31" s="58">
        <v>3.9249100000000001</v>
      </c>
      <c r="EG31" s="58">
        <v>4.0107476623458753</v>
      </c>
      <c r="EH31" s="58"/>
      <c r="EI31" s="58">
        <v>9.8086979999999979</v>
      </c>
      <c r="EJ31" s="58">
        <v>1.6680999999999999</v>
      </c>
      <c r="EK31" s="58"/>
      <c r="EL31" s="58">
        <v>1.7930314688777367</v>
      </c>
      <c r="EM31" s="58">
        <v>2.4276160000000004</v>
      </c>
      <c r="EN31" s="58">
        <v>2.5716380000000001</v>
      </c>
      <c r="EO31" s="58">
        <v>2.5234880000000004</v>
      </c>
      <c r="EP31" s="58">
        <v>835.47359999999992</v>
      </c>
      <c r="EQ31" s="58">
        <v>2.9002999999999997</v>
      </c>
      <c r="ER31" s="58">
        <v>135.24771738867577</v>
      </c>
      <c r="ES31" s="58">
        <v>11.785416522191401</v>
      </c>
      <c r="ET31" s="58"/>
      <c r="EU31" s="58">
        <v>305.2808</v>
      </c>
    </row>
    <row r="32" spans="1:151" x14ac:dyDescent="0.25">
      <c r="A32" t="s">
        <v>269</v>
      </c>
      <c r="B32" t="s">
        <v>119</v>
      </c>
      <c r="C32" t="s">
        <v>228</v>
      </c>
      <c r="D32" t="s">
        <v>229</v>
      </c>
      <c r="E32" s="62">
        <v>45469</v>
      </c>
      <c r="F32" s="62">
        <v>45499</v>
      </c>
      <c r="K32">
        <v>333</v>
      </c>
      <c r="P32">
        <v>68.7</v>
      </c>
      <c r="Q32">
        <v>68.7</v>
      </c>
      <c r="S32">
        <v>6</v>
      </c>
      <c r="T32">
        <v>2.81</v>
      </c>
      <c r="V32">
        <v>5.46</v>
      </c>
      <c r="W32">
        <v>3.42</v>
      </c>
      <c r="X32">
        <v>1.32</v>
      </c>
      <c r="AA32">
        <v>30</v>
      </c>
      <c r="AB32">
        <v>5.5</v>
      </c>
      <c r="AD32">
        <v>4.9400000000000004</v>
      </c>
      <c r="AF32">
        <v>1.21</v>
      </c>
      <c r="AI32">
        <v>16.399999999999999</v>
      </c>
      <c r="AK32">
        <v>0.56000000000000005</v>
      </c>
      <c r="AQ32">
        <v>9.59</v>
      </c>
      <c r="AR32">
        <v>25.5</v>
      </c>
      <c r="AW32">
        <v>5.48</v>
      </c>
      <c r="AX32">
        <v>5.48</v>
      </c>
      <c r="AY32">
        <v>33.299999999999997</v>
      </c>
      <c r="BC32">
        <v>67</v>
      </c>
      <c r="BE32">
        <v>5.0199999999999996</v>
      </c>
      <c r="BF32">
        <v>2.1</v>
      </c>
      <c r="BG32">
        <v>9.3000000000000007</v>
      </c>
      <c r="BH32">
        <v>0.6</v>
      </c>
      <c r="BI32">
        <v>0.96</v>
      </c>
      <c r="BJ32">
        <v>0.96</v>
      </c>
      <c r="BL32">
        <v>6.9</v>
      </c>
      <c r="BM32">
        <v>0.8</v>
      </c>
      <c r="BO32">
        <v>0.51</v>
      </c>
      <c r="BP32">
        <v>1.68</v>
      </c>
      <c r="BQ32">
        <v>1.68</v>
      </c>
      <c r="BR32">
        <v>1.68</v>
      </c>
      <c r="BS32">
        <v>354</v>
      </c>
      <c r="BT32">
        <v>0.5</v>
      </c>
      <c r="BU32">
        <v>28.5</v>
      </c>
      <c r="BV32">
        <v>3.39</v>
      </c>
      <c r="BX32">
        <v>193</v>
      </c>
      <c r="CD32" s="58"/>
      <c r="CE32" s="58"/>
      <c r="CF32" s="58"/>
      <c r="CG32" s="58"/>
      <c r="CH32" s="58">
        <v>79.606449999999995</v>
      </c>
      <c r="CI32" s="58"/>
      <c r="CJ32" s="58"/>
      <c r="CK32" s="58"/>
      <c r="CL32" s="58"/>
      <c r="CM32" s="58">
        <v>115.25592</v>
      </c>
      <c r="CN32" s="58">
        <v>120.87140369408205</v>
      </c>
      <c r="CO32" s="58"/>
      <c r="CP32" s="58" t="s">
        <v>207</v>
      </c>
      <c r="CQ32" s="58">
        <v>1.251036</v>
      </c>
      <c r="CR32" s="58"/>
      <c r="CS32" s="58">
        <v>21.404289384615385</v>
      </c>
      <c r="CT32" s="58">
        <v>11.114635983713884</v>
      </c>
      <c r="CU32" s="58">
        <v>6.878058290121345</v>
      </c>
      <c r="CV32" s="58"/>
      <c r="CW32" s="58"/>
      <c r="CX32" s="58">
        <v>38.309699999999999</v>
      </c>
      <c r="CY32" s="58">
        <v>25.703284896661369</v>
      </c>
      <c r="CZ32" s="58"/>
      <c r="DA32" s="58">
        <v>7.6064850000000002</v>
      </c>
      <c r="DB32" s="58"/>
      <c r="DC32" s="58">
        <v>4.0321842969806889</v>
      </c>
      <c r="DD32" s="58"/>
      <c r="DE32" s="58"/>
      <c r="DF32" s="58">
        <v>129.59092744871745</v>
      </c>
      <c r="DG32" s="58"/>
      <c r="DH32" s="58">
        <v>1.3645921802397023</v>
      </c>
      <c r="DI32" s="58"/>
      <c r="DJ32" s="58"/>
      <c r="DK32" s="58"/>
      <c r="DL32" s="58"/>
      <c r="DM32" s="58"/>
      <c r="DN32" s="58">
        <v>16.379225000000002</v>
      </c>
      <c r="DO32" s="58">
        <v>159.21041201591771</v>
      </c>
      <c r="DP32" s="58"/>
      <c r="DQ32" s="58"/>
      <c r="DR32" s="58"/>
      <c r="DS32" s="58"/>
      <c r="DT32" s="58">
        <v>40.258319999999998</v>
      </c>
      <c r="DU32" s="58">
        <v>41.560743934058934</v>
      </c>
      <c r="DV32" s="58">
        <v>15.966559999999998</v>
      </c>
      <c r="DW32" s="58"/>
      <c r="DX32" s="58"/>
      <c r="DY32" s="58"/>
      <c r="DZ32" s="58">
        <v>105.21867999999999</v>
      </c>
      <c r="EA32" s="58"/>
      <c r="EB32" s="58">
        <v>33.628601356743815</v>
      </c>
      <c r="EC32" s="58">
        <v>3.04704</v>
      </c>
      <c r="ED32" s="58">
        <v>13.718160000000001</v>
      </c>
      <c r="EE32" s="58">
        <v>0.85477000000000003</v>
      </c>
      <c r="EF32" s="58">
        <v>3.77528</v>
      </c>
      <c r="EG32" s="58">
        <v>3.8578452587960324</v>
      </c>
      <c r="EH32" s="58"/>
      <c r="EI32" s="58">
        <v>10.036277999999999</v>
      </c>
      <c r="EJ32" s="58">
        <v>1.651419</v>
      </c>
      <c r="EK32" s="58"/>
      <c r="EL32" s="58">
        <v>1.6445638950216181</v>
      </c>
      <c r="EM32" s="58">
        <v>2.6091199999999999</v>
      </c>
      <c r="EN32" s="58">
        <v>2.7639099999999996</v>
      </c>
      <c r="EO32" s="58">
        <v>2.7121599999999999</v>
      </c>
      <c r="EP32" s="58">
        <v>794.41399999999999</v>
      </c>
      <c r="EQ32" s="58">
        <v>2.2698</v>
      </c>
      <c r="ER32" s="58">
        <v>104.26138589305427</v>
      </c>
      <c r="ES32" s="58">
        <v>10.077385142163662</v>
      </c>
      <c r="ET32" s="58"/>
      <c r="EU32" s="58">
        <v>306.63159999999999</v>
      </c>
    </row>
    <row r="33" spans="1:151" x14ac:dyDescent="0.25">
      <c r="A33" t="s">
        <v>270</v>
      </c>
      <c r="B33" t="s">
        <v>119</v>
      </c>
      <c r="C33" t="s">
        <v>228</v>
      </c>
      <c r="D33" t="s">
        <v>229</v>
      </c>
      <c r="E33" s="62">
        <v>45469</v>
      </c>
      <c r="F33" s="62">
        <v>45499</v>
      </c>
      <c r="K33">
        <v>364</v>
      </c>
      <c r="P33">
        <v>70.099999999999994</v>
      </c>
      <c r="Q33">
        <v>70.099999999999994</v>
      </c>
      <c r="S33">
        <v>6</v>
      </c>
      <c r="T33">
        <v>3.32</v>
      </c>
      <c r="V33">
        <v>5.66</v>
      </c>
      <c r="W33">
        <v>3.9</v>
      </c>
      <c r="X33">
        <v>1.59</v>
      </c>
      <c r="AA33">
        <v>29.1</v>
      </c>
      <c r="AB33">
        <v>5.1100000000000003</v>
      </c>
      <c r="AD33">
        <v>4.74</v>
      </c>
      <c r="AF33">
        <v>1.17</v>
      </c>
      <c r="AI33">
        <v>17.8</v>
      </c>
      <c r="AK33">
        <v>0.56000000000000005</v>
      </c>
      <c r="AQ33">
        <v>9.06</v>
      </c>
      <c r="AR33">
        <v>22.5</v>
      </c>
      <c r="AW33">
        <v>5.43</v>
      </c>
      <c r="AX33">
        <v>5.43</v>
      </c>
      <c r="AY33">
        <v>41.7</v>
      </c>
      <c r="BC33">
        <v>60.7</v>
      </c>
      <c r="BE33">
        <v>4.99</v>
      </c>
      <c r="BF33">
        <v>2.2000000000000002</v>
      </c>
      <c r="BG33">
        <v>8.1999999999999993</v>
      </c>
      <c r="BH33">
        <v>0.6</v>
      </c>
      <c r="BI33">
        <v>0.93</v>
      </c>
      <c r="BJ33">
        <v>0.93</v>
      </c>
      <c r="BL33">
        <v>6.67</v>
      </c>
      <c r="BM33">
        <v>0.75</v>
      </c>
      <c r="BO33">
        <v>0.5</v>
      </c>
      <c r="BP33">
        <v>1.36</v>
      </c>
      <c r="BQ33">
        <v>1.36</v>
      </c>
      <c r="BR33">
        <v>1.36</v>
      </c>
      <c r="BS33">
        <v>305</v>
      </c>
      <c r="BT33">
        <v>0.5</v>
      </c>
      <c r="BU33">
        <v>30.3</v>
      </c>
      <c r="BV33">
        <v>3.88</v>
      </c>
      <c r="BX33">
        <v>190</v>
      </c>
      <c r="CD33" s="58"/>
      <c r="CE33" s="58"/>
      <c r="CF33" s="58"/>
      <c r="CG33" s="58"/>
      <c r="CH33" s="58">
        <v>83.17925000000001</v>
      </c>
      <c r="CI33" s="58"/>
      <c r="CJ33" s="58"/>
      <c r="CK33" s="58"/>
      <c r="CL33" s="58"/>
      <c r="CM33" s="58">
        <v>76.134500000000003</v>
      </c>
      <c r="CN33" s="58">
        <v>79.843915041822484</v>
      </c>
      <c r="CO33" s="58"/>
      <c r="CP33" s="58" t="s">
        <v>207</v>
      </c>
      <c r="CQ33" s="58">
        <v>1.102608</v>
      </c>
      <c r="CR33" s="58"/>
      <c r="CS33" s="58">
        <v>13.944349384615386</v>
      </c>
      <c r="CT33" s="58">
        <v>7.5012358079385866</v>
      </c>
      <c r="CU33" s="58">
        <v>4.0990448395672656</v>
      </c>
      <c r="CV33" s="58"/>
      <c r="CW33" s="58"/>
      <c r="CX33" s="58">
        <v>40.057160000000003</v>
      </c>
      <c r="CY33" s="58">
        <v>15.041608426073132</v>
      </c>
      <c r="CZ33" s="58"/>
      <c r="DA33" s="58">
        <v>8.3022720000000003</v>
      </c>
      <c r="DB33" s="58"/>
      <c r="DC33" s="58">
        <v>2.6919412209956302</v>
      </c>
      <c r="DD33" s="58"/>
      <c r="DE33" s="58"/>
      <c r="DF33" s="58">
        <v>69.427899592435054</v>
      </c>
      <c r="DG33" s="58"/>
      <c r="DH33" s="58">
        <v>0.96658612766978913</v>
      </c>
      <c r="DI33" s="58"/>
      <c r="DJ33" s="58"/>
      <c r="DK33" s="58"/>
      <c r="DL33" s="58"/>
      <c r="DM33" s="58"/>
      <c r="DN33" s="58">
        <v>18.739550000000001</v>
      </c>
      <c r="DO33" s="58">
        <v>84.562306748381204</v>
      </c>
      <c r="DP33" s="58"/>
      <c r="DQ33" s="58"/>
      <c r="DR33" s="58"/>
      <c r="DS33" s="58"/>
      <c r="DT33" s="58">
        <v>20.655794999999998</v>
      </c>
      <c r="DU33" s="58">
        <v>21.324044489422679</v>
      </c>
      <c r="DV33" s="58">
        <v>14.65424</v>
      </c>
      <c r="DW33" s="58"/>
      <c r="DX33" s="58"/>
      <c r="DY33" s="58"/>
      <c r="DZ33" s="58">
        <v>114.2681</v>
      </c>
      <c r="EA33" s="58"/>
      <c r="EB33" s="58">
        <v>17.741986233040706</v>
      </c>
      <c r="EC33" s="58">
        <v>2.92008</v>
      </c>
      <c r="ED33" s="58">
        <v>11.352960000000001</v>
      </c>
      <c r="EE33" s="58">
        <v>0.97688000000000008</v>
      </c>
      <c r="EF33" s="58">
        <v>2.2789800000000002</v>
      </c>
      <c r="EG33" s="58">
        <v>2.3288212232976053</v>
      </c>
      <c r="EH33" s="58"/>
      <c r="EI33" s="58">
        <v>10.662122999999998</v>
      </c>
      <c r="EJ33" s="58">
        <v>1.8015479999999999</v>
      </c>
      <c r="EK33" s="58"/>
      <c r="EL33" s="58">
        <v>1.0392730169928281</v>
      </c>
      <c r="EM33" s="58">
        <v>2.6318079999999999</v>
      </c>
      <c r="EN33" s="58">
        <v>2.787944</v>
      </c>
      <c r="EO33" s="58">
        <v>2.735744</v>
      </c>
      <c r="EP33" s="58">
        <v>892.59999999999991</v>
      </c>
      <c r="EQ33" s="58">
        <v>3.0263999999999998</v>
      </c>
      <c r="ER33" s="58">
        <v>68.830293732077251</v>
      </c>
      <c r="ES33" s="58">
        <v>6.9573811546463249</v>
      </c>
      <c r="ET33" s="58"/>
      <c r="EU33" s="58">
        <v>344.45400000000001</v>
      </c>
    </row>
    <row r="34" spans="1:151" x14ac:dyDescent="0.25">
      <c r="A34" t="s">
        <v>271</v>
      </c>
      <c r="B34" t="s">
        <v>119</v>
      </c>
      <c r="C34" t="s">
        <v>228</v>
      </c>
      <c r="D34" t="s">
        <v>229</v>
      </c>
      <c r="E34" s="62">
        <v>45469</v>
      </c>
      <c r="F34" s="62">
        <v>45499</v>
      </c>
      <c r="K34">
        <v>282</v>
      </c>
      <c r="P34">
        <v>61.7</v>
      </c>
      <c r="Q34">
        <v>61.7</v>
      </c>
      <c r="S34">
        <v>5</v>
      </c>
      <c r="T34">
        <v>5.28</v>
      </c>
      <c r="V34">
        <v>6.83</v>
      </c>
      <c r="W34">
        <v>4.71</v>
      </c>
      <c r="X34">
        <v>1.65</v>
      </c>
      <c r="AA34">
        <v>29.2</v>
      </c>
      <c r="AB34">
        <v>6.63</v>
      </c>
      <c r="AD34">
        <v>5.26</v>
      </c>
      <c r="AF34">
        <v>1.43</v>
      </c>
      <c r="AI34">
        <v>22</v>
      </c>
      <c r="AK34">
        <v>0.55000000000000004</v>
      </c>
      <c r="AQ34">
        <v>9.48</v>
      </c>
      <c r="AR34">
        <v>26.9</v>
      </c>
      <c r="AW34">
        <v>6.12</v>
      </c>
      <c r="AX34">
        <v>6.12</v>
      </c>
      <c r="AY34">
        <v>40.1</v>
      </c>
      <c r="BC34">
        <v>62.8</v>
      </c>
      <c r="BE34">
        <v>6.3</v>
      </c>
      <c r="BF34">
        <v>2.8</v>
      </c>
      <c r="BG34">
        <v>9</v>
      </c>
      <c r="BH34">
        <v>0.6</v>
      </c>
      <c r="BI34">
        <v>0.98</v>
      </c>
      <c r="BJ34">
        <v>0.98</v>
      </c>
      <c r="BL34">
        <v>6.84</v>
      </c>
      <c r="BM34">
        <v>0.76</v>
      </c>
      <c r="BO34">
        <v>0.61</v>
      </c>
      <c r="BP34">
        <v>1.39</v>
      </c>
      <c r="BQ34">
        <v>1.39</v>
      </c>
      <c r="BR34">
        <v>1.39</v>
      </c>
      <c r="BS34">
        <v>253</v>
      </c>
      <c r="BT34">
        <v>0.7</v>
      </c>
      <c r="BU34">
        <v>42.1</v>
      </c>
      <c r="BV34">
        <v>4.7699999999999996</v>
      </c>
      <c r="BX34">
        <v>193</v>
      </c>
      <c r="CD34" s="58"/>
      <c r="CE34" s="58"/>
      <c r="CF34" s="58"/>
      <c r="CG34" s="58"/>
      <c r="CH34" s="58">
        <v>51.359000000000002</v>
      </c>
      <c r="CI34" s="58"/>
      <c r="CJ34" s="58"/>
      <c r="CK34" s="58"/>
      <c r="CL34" s="58"/>
      <c r="CM34" s="58">
        <v>53.177019999999999</v>
      </c>
      <c r="CN34" s="58">
        <v>55.767903736903705</v>
      </c>
      <c r="CO34" s="58"/>
      <c r="CP34" s="58" t="s">
        <v>207</v>
      </c>
      <c r="CQ34" s="58">
        <v>1.017792</v>
      </c>
      <c r="CR34" s="58"/>
      <c r="CS34" s="58">
        <v>11.878519846153846</v>
      </c>
      <c r="CT34" s="58">
        <v>6.8380167883342615</v>
      </c>
      <c r="CU34" s="58">
        <v>2.6748004461583008</v>
      </c>
      <c r="CV34" s="58"/>
      <c r="CW34" s="58"/>
      <c r="CX34" s="58">
        <v>42.476720000000007</v>
      </c>
      <c r="CY34" s="58">
        <v>11.364770810810811</v>
      </c>
      <c r="CZ34" s="58"/>
      <c r="DA34" s="58">
        <v>8.4673739999999995</v>
      </c>
      <c r="DB34" s="58"/>
      <c r="DC34" s="58">
        <v>2.4513847714598507</v>
      </c>
      <c r="DD34" s="58"/>
      <c r="DE34" s="58"/>
      <c r="DF34" s="58">
        <v>49.84266440335287</v>
      </c>
      <c r="DG34" s="58"/>
      <c r="DH34" s="58">
        <v>0.943842924665794</v>
      </c>
      <c r="DI34" s="58"/>
      <c r="DJ34" s="58"/>
      <c r="DK34" s="58"/>
      <c r="DL34" s="58"/>
      <c r="DM34" s="58"/>
      <c r="DN34" s="58">
        <v>18.8826</v>
      </c>
      <c r="DO34" s="58">
        <v>59.251933556107097</v>
      </c>
      <c r="DP34" s="58"/>
      <c r="DQ34" s="58"/>
      <c r="DR34" s="58"/>
      <c r="DS34" s="58"/>
      <c r="DT34" s="58">
        <v>14.394689999999999</v>
      </c>
      <c r="DU34" s="58">
        <v>14.860382278747819</v>
      </c>
      <c r="DV34" s="58">
        <v>12.138959999999999</v>
      </c>
      <c r="DW34" s="58"/>
      <c r="DX34" s="58"/>
      <c r="DY34" s="58"/>
      <c r="DZ34" s="58">
        <v>121.17020000000001</v>
      </c>
      <c r="EA34" s="58"/>
      <c r="EB34" s="58">
        <v>12.407794293695131</v>
      </c>
      <c r="EC34" s="58">
        <v>3.4279200000000003</v>
      </c>
      <c r="ED34" s="58">
        <v>11.589480000000002</v>
      </c>
      <c r="EE34" s="58">
        <v>1.0989900000000001</v>
      </c>
      <c r="EF34" s="58">
        <v>1.7034800000000001</v>
      </c>
      <c r="EG34" s="58">
        <v>1.74073505579821</v>
      </c>
      <c r="EH34" s="58"/>
      <c r="EI34" s="58">
        <v>10.957977</v>
      </c>
      <c r="EJ34" s="58">
        <v>1.8182290000000001</v>
      </c>
      <c r="EK34" s="58"/>
      <c r="EL34" s="58">
        <v>1.0506935995971451</v>
      </c>
      <c r="EM34" s="58">
        <v>2.5410560000000002</v>
      </c>
      <c r="EN34" s="58">
        <v>2.6918080000000004</v>
      </c>
      <c r="EO34" s="58">
        <v>2.6414080000000002</v>
      </c>
      <c r="EP34" s="58">
        <v>896.17039999999997</v>
      </c>
      <c r="EQ34" s="58">
        <v>2.6480999999999999</v>
      </c>
      <c r="ER34" s="58">
        <v>65.528471523527415</v>
      </c>
      <c r="ES34" s="58">
        <v>6.5588404993065188</v>
      </c>
      <c r="ET34" s="58"/>
      <c r="EU34" s="58">
        <v>356.6112</v>
      </c>
    </row>
    <row r="35" spans="1:151" x14ac:dyDescent="0.25">
      <c r="A35" t="s">
        <v>272</v>
      </c>
      <c r="B35" t="s">
        <v>119</v>
      </c>
      <c r="C35" t="s">
        <v>228</v>
      </c>
      <c r="D35" t="s">
        <v>229</v>
      </c>
      <c r="E35" s="62">
        <v>45469</v>
      </c>
      <c r="F35" s="62">
        <v>45499</v>
      </c>
      <c r="K35">
        <v>272</v>
      </c>
      <c r="P35">
        <v>58</v>
      </c>
      <c r="Q35">
        <v>58</v>
      </c>
      <c r="S35">
        <v>5</v>
      </c>
      <c r="T35">
        <v>4.28</v>
      </c>
      <c r="V35">
        <v>7.87</v>
      </c>
      <c r="W35">
        <v>5.49</v>
      </c>
      <c r="X35">
        <v>2.08</v>
      </c>
      <c r="AA35">
        <v>28.1</v>
      </c>
      <c r="AB35">
        <v>7.32</v>
      </c>
      <c r="AD35">
        <v>5.26</v>
      </c>
      <c r="AF35">
        <v>1.61</v>
      </c>
      <c r="AI35">
        <v>24.6</v>
      </c>
      <c r="AK35">
        <v>0.65</v>
      </c>
      <c r="AQ35">
        <v>8.9600000000000009</v>
      </c>
      <c r="AR35">
        <v>31.2</v>
      </c>
      <c r="AW35">
        <v>6.72</v>
      </c>
      <c r="AX35">
        <v>6.72</v>
      </c>
      <c r="AY35">
        <v>39.299999999999997</v>
      </c>
      <c r="BC35">
        <v>64.8</v>
      </c>
      <c r="BE35">
        <v>6.76</v>
      </c>
      <c r="BF35">
        <v>2</v>
      </c>
      <c r="BG35">
        <v>7.6</v>
      </c>
      <c r="BH35">
        <v>0.6</v>
      </c>
      <c r="BI35">
        <v>1.2</v>
      </c>
      <c r="BJ35">
        <v>1.2</v>
      </c>
      <c r="BL35">
        <v>6.78</v>
      </c>
      <c r="BM35">
        <v>0.75</v>
      </c>
      <c r="BO35">
        <v>0.65</v>
      </c>
      <c r="BP35">
        <v>1.47</v>
      </c>
      <c r="BQ35">
        <v>1.47</v>
      </c>
      <c r="BR35">
        <v>1.47</v>
      </c>
      <c r="BS35">
        <v>249</v>
      </c>
      <c r="BT35">
        <v>0.5</v>
      </c>
      <c r="BU35">
        <v>42.6</v>
      </c>
      <c r="BV35">
        <v>4.5</v>
      </c>
      <c r="BX35">
        <v>181</v>
      </c>
      <c r="CD35" s="58"/>
      <c r="CE35" s="58"/>
      <c r="CF35" s="58"/>
      <c r="CG35" s="58"/>
      <c r="CH35" s="58">
        <v>63.305550000000004</v>
      </c>
      <c r="CI35" s="58"/>
      <c r="CJ35" s="58"/>
      <c r="CK35" s="58"/>
      <c r="CL35" s="58"/>
      <c r="CM35" s="58">
        <v>60.907600000000002</v>
      </c>
      <c r="CN35" s="58">
        <v>63.875132033457987</v>
      </c>
      <c r="CO35" s="58"/>
      <c r="CP35" s="58">
        <v>7.3075000000000001</v>
      </c>
      <c r="CQ35" s="58">
        <v>1.038996</v>
      </c>
      <c r="CR35" s="58"/>
      <c r="CS35" s="58">
        <v>13.829581076923079</v>
      </c>
      <c r="CT35" s="58">
        <v>7.9471934245690825</v>
      </c>
      <c r="CU35" s="58">
        <v>3.7864058263799323</v>
      </c>
      <c r="CV35" s="58"/>
      <c r="CW35" s="58"/>
      <c r="CX35" s="58">
        <v>40.863680000000002</v>
      </c>
      <c r="CY35" s="58">
        <v>14.868716375198728</v>
      </c>
      <c r="CZ35" s="58"/>
      <c r="DA35" s="58">
        <v>9.068817000000001</v>
      </c>
      <c r="DB35" s="58"/>
      <c r="DC35" s="58">
        <v>2.7606716351487104</v>
      </c>
      <c r="DD35" s="58"/>
      <c r="DE35" s="58"/>
      <c r="DF35" s="58">
        <v>69.545176449854708</v>
      </c>
      <c r="DG35" s="58"/>
      <c r="DH35" s="58">
        <v>1.0348157366817743</v>
      </c>
      <c r="DI35" s="58"/>
      <c r="DJ35" s="58"/>
      <c r="DK35" s="58"/>
      <c r="DL35" s="58"/>
      <c r="DM35" s="58"/>
      <c r="DN35" s="58">
        <v>19.168700000000001</v>
      </c>
      <c r="DO35" s="58">
        <v>79.780162504679652</v>
      </c>
      <c r="DP35" s="58"/>
      <c r="DQ35" s="58"/>
      <c r="DR35" s="58"/>
      <c r="DS35" s="58"/>
      <c r="DT35" s="58">
        <v>20.012129999999999</v>
      </c>
      <c r="DU35" s="58">
        <v>20.659555850942091</v>
      </c>
      <c r="DV35" s="58">
        <v>14.435519999999999</v>
      </c>
      <c r="DW35" s="58"/>
      <c r="DX35" s="58"/>
      <c r="DY35" s="58"/>
      <c r="DZ35" s="58">
        <v>125.77160000000001</v>
      </c>
      <c r="EA35" s="58"/>
      <c r="EB35" s="58">
        <v>17.394104150039905</v>
      </c>
      <c r="EC35" s="58">
        <v>3.04704</v>
      </c>
      <c r="ED35" s="58">
        <v>13.954680000000002</v>
      </c>
      <c r="EE35" s="58">
        <v>1.0989900000000001</v>
      </c>
      <c r="EF35" s="58">
        <v>2.31351</v>
      </c>
      <c r="EG35" s="58">
        <v>2.3641063933475688</v>
      </c>
      <c r="EH35" s="58"/>
      <c r="EI35" s="58">
        <v>10.366268999999999</v>
      </c>
      <c r="EJ35" s="58">
        <v>1.8015479999999999</v>
      </c>
      <c r="EK35" s="58"/>
      <c r="EL35" s="58">
        <v>1.2105817560575802</v>
      </c>
      <c r="EM35" s="58">
        <v>2.529712</v>
      </c>
      <c r="EN35" s="58">
        <v>2.6797909999999998</v>
      </c>
      <c r="EO35" s="58">
        <v>2.629616</v>
      </c>
      <c r="EP35" s="58">
        <v>869.39239999999995</v>
      </c>
      <c r="EQ35" s="58">
        <v>3.0263999999999998</v>
      </c>
      <c r="ER35" s="58">
        <v>78.481774033992124</v>
      </c>
      <c r="ES35" s="58">
        <v>7.5722724514563113</v>
      </c>
      <c r="ET35" s="58"/>
      <c r="EU35" s="58">
        <v>356.6112</v>
      </c>
    </row>
    <row r="36" spans="1:151" x14ac:dyDescent="0.25">
      <c r="A36" t="s">
        <v>273</v>
      </c>
      <c r="B36" t="s">
        <v>119</v>
      </c>
      <c r="C36" t="s">
        <v>228</v>
      </c>
      <c r="D36" t="s">
        <v>229</v>
      </c>
      <c r="E36" s="62">
        <v>45469</v>
      </c>
      <c r="F36" s="62">
        <v>45499</v>
      </c>
      <c r="K36">
        <v>271</v>
      </c>
      <c r="P36">
        <v>58.6</v>
      </c>
      <c r="Q36">
        <v>58.6</v>
      </c>
      <c r="S36">
        <v>5</v>
      </c>
      <c r="T36">
        <v>3.03</v>
      </c>
      <c r="V36">
        <v>9.7100000000000009</v>
      </c>
      <c r="W36">
        <v>5.62</v>
      </c>
      <c r="X36">
        <v>2.54</v>
      </c>
      <c r="AA36">
        <v>28.2</v>
      </c>
      <c r="AB36">
        <v>9.5299999999999994</v>
      </c>
      <c r="AD36">
        <v>5.14</v>
      </c>
      <c r="AF36">
        <v>2.02</v>
      </c>
      <c r="AI36">
        <v>32.1</v>
      </c>
      <c r="AK36">
        <v>0.73</v>
      </c>
      <c r="AQ36">
        <v>8.99</v>
      </c>
      <c r="AR36">
        <v>35.299999999999997</v>
      </c>
      <c r="AW36">
        <v>8.59</v>
      </c>
      <c r="AX36">
        <v>8.59</v>
      </c>
      <c r="AY36">
        <v>35.4</v>
      </c>
      <c r="BC36">
        <v>60.5</v>
      </c>
      <c r="BE36">
        <v>8.01</v>
      </c>
      <c r="BF36">
        <v>2.1</v>
      </c>
      <c r="BG36">
        <v>9.9</v>
      </c>
      <c r="BH36">
        <v>0.6</v>
      </c>
      <c r="BI36">
        <v>1.45</v>
      </c>
      <c r="BJ36">
        <v>1.45</v>
      </c>
      <c r="BL36">
        <v>6.34</v>
      </c>
      <c r="BM36">
        <v>0.7</v>
      </c>
      <c r="BO36">
        <v>0.67</v>
      </c>
      <c r="BP36">
        <v>1.45</v>
      </c>
      <c r="BQ36">
        <v>1.45</v>
      </c>
      <c r="BR36">
        <v>1.45</v>
      </c>
      <c r="BS36">
        <v>222</v>
      </c>
      <c r="BT36">
        <v>0.5</v>
      </c>
      <c r="BU36">
        <v>56.1</v>
      </c>
      <c r="BV36">
        <v>5.17</v>
      </c>
      <c r="BX36">
        <v>180</v>
      </c>
      <c r="CD36" s="58"/>
      <c r="CE36" s="58"/>
      <c r="CF36" s="58"/>
      <c r="CG36" s="58"/>
      <c r="CH36" s="58">
        <v>61.742449999999998</v>
      </c>
      <c r="CI36" s="58"/>
      <c r="CJ36" s="58"/>
      <c r="CK36" s="58"/>
      <c r="CL36" s="58"/>
      <c r="CM36" s="58">
        <v>110.92211</v>
      </c>
      <c r="CN36" s="58">
        <v>116.32644237631676</v>
      </c>
      <c r="CO36" s="58"/>
      <c r="CP36" s="58" t="s">
        <v>207</v>
      </c>
      <c r="CQ36" s="58">
        <v>0.76334400000000002</v>
      </c>
      <c r="CR36" s="58"/>
      <c r="CS36" s="58">
        <v>20.658295384615386</v>
      </c>
      <c r="CT36" s="58">
        <v>10.176981507721559</v>
      </c>
      <c r="CU36" s="58">
        <v>6.8201621765681342</v>
      </c>
      <c r="CV36" s="58"/>
      <c r="CW36" s="58"/>
      <c r="CX36" s="58">
        <v>42.879980000000003</v>
      </c>
      <c r="CY36" s="58">
        <v>25.357500794912561</v>
      </c>
      <c r="CZ36" s="58"/>
      <c r="DA36" s="58">
        <v>9.1631609999999988</v>
      </c>
      <c r="DB36" s="58"/>
      <c r="DC36" s="58">
        <v>3.7801727784193955</v>
      </c>
      <c r="DD36" s="58"/>
      <c r="DE36" s="58"/>
      <c r="DF36" s="58">
        <v>131.93646459711053</v>
      </c>
      <c r="DG36" s="58"/>
      <c r="DH36" s="58">
        <v>1.1144169471957568</v>
      </c>
      <c r="DI36" s="58"/>
      <c r="DJ36" s="58"/>
      <c r="DK36" s="58"/>
      <c r="DL36" s="58"/>
      <c r="DM36" s="58"/>
      <c r="DN36" s="58">
        <v>20.599200000000003</v>
      </c>
      <c r="DO36" s="58">
        <v>159.21041201591771</v>
      </c>
      <c r="DP36" s="58"/>
      <c r="DQ36" s="58"/>
      <c r="DR36" s="58"/>
      <c r="DS36" s="58"/>
      <c r="DT36" s="58">
        <v>38.385839999999995</v>
      </c>
      <c r="DU36" s="58">
        <v>39.627686076660844</v>
      </c>
      <c r="DV36" s="58">
        <v>13.341919999999998</v>
      </c>
      <c r="DW36" s="58"/>
      <c r="DX36" s="58"/>
      <c r="DY36" s="58"/>
      <c r="DZ36" s="58">
        <v>133.90074000000001</v>
      </c>
      <c r="EA36" s="58"/>
      <c r="EB36" s="58">
        <v>34.440326217079011</v>
      </c>
      <c r="EC36" s="58">
        <v>3.6818400000000002</v>
      </c>
      <c r="ED36" s="58">
        <v>13.24512</v>
      </c>
      <c r="EE36" s="58">
        <v>1.0989900000000001</v>
      </c>
      <c r="EF36" s="58">
        <v>3.6601800000000004</v>
      </c>
      <c r="EG36" s="58">
        <v>3.7402280252961537</v>
      </c>
      <c r="EH36" s="58"/>
      <c r="EI36" s="58">
        <v>11.026250999999998</v>
      </c>
      <c r="EJ36" s="58">
        <v>1.8849529999999997</v>
      </c>
      <c r="EK36" s="58"/>
      <c r="EL36" s="58">
        <v>1.3933110777266489</v>
      </c>
      <c r="EM36" s="58">
        <v>2.8360000000000003</v>
      </c>
      <c r="EN36" s="58">
        <v>3.0042499999999999</v>
      </c>
      <c r="EO36" s="58">
        <v>2.948</v>
      </c>
      <c r="EP36" s="58">
        <v>901.52599999999995</v>
      </c>
      <c r="EQ36" s="58">
        <v>3.1524999999999999</v>
      </c>
      <c r="ER36" s="58">
        <v>94.863891914873989</v>
      </c>
      <c r="ES36" s="58">
        <v>8.8020550450762833</v>
      </c>
      <c r="ET36" s="58"/>
      <c r="EU36" s="58">
        <v>375.5224</v>
      </c>
    </row>
    <row r="37" spans="1:151" x14ac:dyDescent="0.25">
      <c r="A37" t="s">
        <v>274</v>
      </c>
      <c r="B37" t="s">
        <v>119</v>
      </c>
      <c r="C37" t="s">
        <v>228</v>
      </c>
      <c r="D37" t="s">
        <v>229</v>
      </c>
      <c r="E37" s="62">
        <v>45469</v>
      </c>
      <c r="F37" s="62">
        <v>45499</v>
      </c>
      <c r="K37">
        <v>290</v>
      </c>
      <c r="P37">
        <v>51.9</v>
      </c>
      <c r="Q37">
        <v>51.9</v>
      </c>
      <c r="S37">
        <v>5</v>
      </c>
      <c r="T37">
        <v>3.02</v>
      </c>
      <c r="V37">
        <v>8.52</v>
      </c>
      <c r="W37">
        <v>5.48</v>
      </c>
      <c r="X37">
        <v>2.37</v>
      </c>
      <c r="AA37">
        <v>28.9</v>
      </c>
      <c r="AB37">
        <v>7.64</v>
      </c>
      <c r="AD37">
        <v>5.0999999999999996</v>
      </c>
      <c r="AF37">
        <v>1.95</v>
      </c>
      <c r="AI37">
        <v>27.7</v>
      </c>
      <c r="AK37">
        <v>0.66</v>
      </c>
      <c r="AQ37">
        <v>8.43</v>
      </c>
      <c r="AR37">
        <v>29.8</v>
      </c>
      <c r="AW37">
        <v>8.2799999999999994</v>
      </c>
      <c r="AX37">
        <v>8.2799999999999994</v>
      </c>
      <c r="AY37">
        <v>33.200000000000003</v>
      </c>
      <c r="BC37">
        <v>60</v>
      </c>
      <c r="BE37">
        <v>7.57</v>
      </c>
      <c r="BF37">
        <v>1.3</v>
      </c>
      <c r="BG37">
        <v>10.4</v>
      </c>
      <c r="BH37">
        <v>0.6</v>
      </c>
      <c r="BI37">
        <v>1.1499999999999999</v>
      </c>
      <c r="BJ37">
        <v>1.1499999999999999</v>
      </c>
      <c r="BL37">
        <v>6.21</v>
      </c>
      <c r="BM37">
        <v>0.7</v>
      </c>
      <c r="BO37">
        <v>0.65</v>
      </c>
      <c r="BP37">
        <v>1.43</v>
      </c>
      <c r="BQ37">
        <v>1.43</v>
      </c>
      <c r="BR37">
        <v>1.43</v>
      </c>
      <c r="BS37">
        <v>232</v>
      </c>
      <c r="BT37">
        <v>2.2999999999999998</v>
      </c>
      <c r="BU37">
        <v>50.5</v>
      </c>
      <c r="BV37">
        <v>4.8099999999999996</v>
      </c>
      <c r="BX37">
        <v>174</v>
      </c>
      <c r="CD37" s="58"/>
      <c r="CE37" s="58"/>
      <c r="CF37" s="58"/>
      <c r="CG37" s="58"/>
      <c r="CH37" s="58">
        <v>92.334550000000007</v>
      </c>
      <c r="CI37" s="58"/>
      <c r="CJ37" s="58"/>
      <c r="CK37" s="58"/>
      <c r="CL37" s="58"/>
      <c r="CM37" s="58">
        <v>61.258989999999997</v>
      </c>
      <c r="CN37" s="58">
        <v>64.243642410574097</v>
      </c>
      <c r="CO37" s="58"/>
      <c r="CP37" s="58">
        <v>46.768000000000001</v>
      </c>
      <c r="CQ37" s="58">
        <v>1.8765540000000001</v>
      </c>
      <c r="CR37" s="58"/>
      <c r="CS37" s="58">
        <v>10.466869661538462</v>
      </c>
      <c r="CT37" s="58">
        <v>5.740274962782272</v>
      </c>
      <c r="CU37" s="58">
        <v>3.9021980534863521</v>
      </c>
      <c r="CV37" s="58"/>
      <c r="CW37" s="58"/>
      <c r="CX37" s="58">
        <v>37.234340000000003</v>
      </c>
      <c r="CY37" s="58">
        <v>13.773733386327503</v>
      </c>
      <c r="CZ37" s="58"/>
      <c r="DA37" s="58">
        <v>8.0192399999999999</v>
      </c>
      <c r="DB37" s="58"/>
      <c r="DC37" s="58">
        <v>2.0962776316689378</v>
      </c>
      <c r="DD37" s="58"/>
      <c r="DE37" s="58"/>
      <c r="DF37" s="58">
        <v>70.717945024051247</v>
      </c>
      <c r="DG37" s="58"/>
      <c r="DH37" s="58">
        <v>0.75052569913183631</v>
      </c>
      <c r="DI37" s="58"/>
      <c r="DJ37" s="58"/>
      <c r="DK37" s="58"/>
      <c r="DL37" s="58"/>
      <c r="DM37" s="58"/>
      <c r="DN37" s="58">
        <v>18.45345</v>
      </c>
      <c r="DO37" s="58">
        <v>88.761262669680121</v>
      </c>
      <c r="DP37" s="58"/>
      <c r="DQ37" s="58"/>
      <c r="DR37" s="58"/>
      <c r="DS37" s="58"/>
      <c r="DT37" s="58">
        <v>21.592034999999996</v>
      </c>
      <c r="DU37" s="58">
        <v>22.290573418121724</v>
      </c>
      <c r="DV37" s="58">
        <v>17.825679999999998</v>
      </c>
      <c r="DW37" s="58"/>
      <c r="DX37" s="58"/>
      <c r="DY37" s="58"/>
      <c r="DZ37" s="58">
        <v>87.119839999999996</v>
      </c>
      <c r="EA37" s="58"/>
      <c r="EB37" s="58">
        <v>19.945239425379089</v>
      </c>
      <c r="EC37" s="58">
        <v>3.4279200000000003</v>
      </c>
      <c r="ED37" s="58">
        <v>15.49206</v>
      </c>
      <c r="EE37" s="58">
        <v>1.0989900000000001</v>
      </c>
      <c r="EF37" s="58">
        <v>2.0027400000000002</v>
      </c>
      <c r="EG37" s="58">
        <v>2.0465398628978955</v>
      </c>
      <c r="EH37" s="58"/>
      <c r="EI37" s="58">
        <v>10.525575</v>
      </c>
      <c r="EJ37" s="58">
        <v>1.5346519999999999</v>
      </c>
      <c r="EK37" s="58"/>
      <c r="EL37" s="58">
        <v>0.71949670407195798</v>
      </c>
      <c r="EM37" s="58">
        <v>2.677184</v>
      </c>
      <c r="EN37" s="58">
        <v>2.8360119999999998</v>
      </c>
      <c r="EO37" s="58">
        <v>2.7829120000000001</v>
      </c>
      <c r="EP37" s="58">
        <v>708.72439999999995</v>
      </c>
      <c r="EQ37" s="58">
        <v>1.7653999999999996</v>
      </c>
      <c r="ER37" s="58">
        <v>54.480066441072204</v>
      </c>
      <c r="ES37" s="58">
        <v>4.9419041262135925</v>
      </c>
      <c r="ET37" s="58"/>
      <c r="EU37" s="58">
        <v>371.47</v>
      </c>
    </row>
    <row r="38" spans="1:151" x14ac:dyDescent="0.25">
      <c r="A38" t="s">
        <v>275</v>
      </c>
      <c r="B38" t="s">
        <v>119</v>
      </c>
      <c r="C38" t="s">
        <v>228</v>
      </c>
      <c r="D38" t="s">
        <v>229</v>
      </c>
      <c r="E38" s="62">
        <v>45469</v>
      </c>
      <c r="F38" s="62">
        <v>45499</v>
      </c>
      <c r="K38">
        <v>389</v>
      </c>
      <c r="P38">
        <v>46.2</v>
      </c>
      <c r="Q38">
        <v>46.2</v>
      </c>
      <c r="S38">
        <v>7</v>
      </c>
      <c r="T38">
        <v>3.05</v>
      </c>
      <c r="V38">
        <v>8.2899999999999991</v>
      </c>
      <c r="W38">
        <v>5.24</v>
      </c>
      <c r="X38">
        <v>1.99</v>
      </c>
      <c r="AA38">
        <v>28.5</v>
      </c>
      <c r="AB38">
        <v>7.83</v>
      </c>
      <c r="AD38">
        <v>5.0599999999999996</v>
      </c>
      <c r="AF38">
        <v>1.83</v>
      </c>
      <c r="AI38">
        <v>27</v>
      </c>
      <c r="AK38">
        <v>0.72</v>
      </c>
      <c r="AQ38">
        <v>8.69</v>
      </c>
      <c r="AR38">
        <v>32</v>
      </c>
      <c r="AW38">
        <v>7.58</v>
      </c>
      <c r="AX38">
        <v>7.58</v>
      </c>
      <c r="AY38">
        <v>44.5</v>
      </c>
      <c r="BC38">
        <v>55.6</v>
      </c>
      <c r="BE38">
        <v>7.33</v>
      </c>
      <c r="BF38">
        <v>1.8</v>
      </c>
      <c r="BG38">
        <v>12.3</v>
      </c>
      <c r="BH38">
        <v>0.6</v>
      </c>
      <c r="BI38">
        <v>1.22</v>
      </c>
      <c r="BJ38">
        <v>1.22</v>
      </c>
      <c r="BL38">
        <v>6.16</v>
      </c>
      <c r="BM38">
        <v>0.69</v>
      </c>
      <c r="BO38">
        <v>0.63</v>
      </c>
      <c r="BP38">
        <v>1.69</v>
      </c>
      <c r="BQ38">
        <v>1.69</v>
      </c>
      <c r="BR38">
        <v>1.69</v>
      </c>
      <c r="BS38">
        <v>277</v>
      </c>
      <c r="BT38">
        <v>0.5</v>
      </c>
      <c r="BU38">
        <v>49.4</v>
      </c>
      <c r="BV38">
        <v>4.7300000000000004</v>
      </c>
      <c r="BX38">
        <v>180</v>
      </c>
      <c r="CD38" s="58"/>
      <c r="CE38" s="58"/>
      <c r="CF38" s="58"/>
      <c r="CG38" s="58"/>
      <c r="CH38" s="58">
        <v>91.999600000000015</v>
      </c>
      <c r="CI38" s="58"/>
      <c r="CJ38" s="58"/>
      <c r="CK38" s="58"/>
      <c r="CL38" s="58"/>
      <c r="CM38" s="58">
        <v>65.475669999999994</v>
      </c>
      <c r="CN38" s="58">
        <v>68.665766935967341</v>
      </c>
      <c r="CO38" s="58"/>
      <c r="CP38" s="58">
        <v>23.384</v>
      </c>
      <c r="CQ38" s="58">
        <v>1.526688</v>
      </c>
      <c r="CR38" s="58"/>
      <c r="CS38" s="58">
        <v>11.821135692307694</v>
      </c>
      <c r="CT38" s="58">
        <v>5.8431882589277713</v>
      </c>
      <c r="CU38" s="58">
        <v>3.9137772761969938</v>
      </c>
      <c r="CV38" s="58"/>
      <c r="CW38" s="58"/>
      <c r="CX38" s="58">
        <v>41.266939999999998</v>
      </c>
      <c r="CY38" s="58">
        <v>14.98397774244833</v>
      </c>
      <c r="CZ38" s="58"/>
      <c r="DA38" s="58">
        <v>7.6890359999999998</v>
      </c>
      <c r="DB38" s="58"/>
      <c r="DC38" s="58">
        <v>2.0848225626434242</v>
      </c>
      <c r="DD38" s="58"/>
      <c r="DE38" s="58"/>
      <c r="DF38" s="58">
        <v>79.279155615685966</v>
      </c>
      <c r="DG38" s="58"/>
      <c r="DH38" s="58">
        <v>0.68229609011985115</v>
      </c>
      <c r="DI38" s="58"/>
      <c r="DJ38" s="58"/>
      <c r="DK38" s="58"/>
      <c r="DL38" s="58"/>
      <c r="DM38" s="58"/>
      <c r="DN38" s="58">
        <v>16.593800000000002</v>
      </c>
      <c r="DO38" s="58">
        <v>94.359870564745378</v>
      </c>
      <c r="DP38" s="58"/>
      <c r="DQ38" s="58"/>
      <c r="DR38" s="58"/>
      <c r="DS38" s="58"/>
      <c r="DT38" s="58">
        <v>23.113424999999999</v>
      </c>
      <c r="DU38" s="58">
        <v>23.861182927257676</v>
      </c>
      <c r="DV38" s="58">
        <v>16.185279999999999</v>
      </c>
      <c r="DW38" s="58"/>
      <c r="DX38" s="58"/>
      <c r="DY38" s="58"/>
      <c r="DZ38" s="58">
        <v>89.880680000000012</v>
      </c>
      <c r="EA38" s="58"/>
      <c r="EB38" s="58">
        <v>20.872924980047888</v>
      </c>
      <c r="EC38" s="58">
        <v>3.4279200000000003</v>
      </c>
      <c r="ED38" s="58">
        <v>14.782500000000001</v>
      </c>
      <c r="EE38" s="58">
        <v>0.97688000000000008</v>
      </c>
      <c r="EF38" s="58">
        <v>2.0718000000000001</v>
      </c>
      <c r="EG38" s="58">
        <v>2.1171102029978228</v>
      </c>
      <c r="EH38" s="58"/>
      <c r="EI38" s="58">
        <v>9.8314559999999993</v>
      </c>
      <c r="EJ38" s="58">
        <v>1.451247</v>
      </c>
      <c r="EK38" s="58"/>
      <c r="EL38" s="58">
        <v>0.79944078230217552</v>
      </c>
      <c r="EM38" s="58">
        <v>2.4049280000000004</v>
      </c>
      <c r="EN38" s="58">
        <v>2.5476040000000002</v>
      </c>
      <c r="EO38" s="58">
        <v>2.4999040000000003</v>
      </c>
      <c r="EP38" s="58">
        <v>669.44999999999993</v>
      </c>
      <c r="EQ38" s="58">
        <v>1.6393</v>
      </c>
      <c r="ER38" s="58">
        <v>58.035874973356648</v>
      </c>
      <c r="ES38" s="58">
        <v>5.5681822988904299</v>
      </c>
      <c r="ET38" s="58"/>
      <c r="EU38" s="58">
        <v>339.05079999999998</v>
      </c>
    </row>
    <row r="39" spans="1:151" x14ac:dyDescent="0.25">
      <c r="A39" t="s">
        <v>276</v>
      </c>
      <c r="B39" t="s">
        <v>119</v>
      </c>
      <c r="C39" t="s">
        <v>228</v>
      </c>
      <c r="D39" t="s">
        <v>229</v>
      </c>
      <c r="E39" s="62">
        <v>45469</v>
      </c>
      <c r="F39" s="62">
        <v>45499</v>
      </c>
      <c r="K39">
        <v>392</v>
      </c>
      <c r="P39">
        <v>51.6</v>
      </c>
      <c r="Q39">
        <v>51.6</v>
      </c>
      <c r="S39">
        <v>6</v>
      </c>
      <c r="T39">
        <v>2.76</v>
      </c>
      <c r="V39">
        <v>8.5299999999999994</v>
      </c>
      <c r="W39">
        <v>4.6399999999999997</v>
      </c>
      <c r="X39">
        <v>2</v>
      </c>
      <c r="AA39">
        <v>26.2</v>
      </c>
      <c r="AB39">
        <v>7.95</v>
      </c>
      <c r="AD39">
        <v>4.4000000000000004</v>
      </c>
      <c r="AF39">
        <v>1.79</v>
      </c>
      <c r="AI39">
        <v>27.7</v>
      </c>
      <c r="AK39">
        <v>0.77</v>
      </c>
      <c r="AQ39">
        <v>8.91</v>
      </c>
      <c r="AR39">
        <v>30.8</v>
      </c>
      <c r="AW39">
        <v>7.29</v>
      </c>
      <c r="AX39">
        <v>7.29</v>
      </c>
      <c r="AY39">
        <v>41.6</v>
      </c>
      <c r="BC39">
        <v>63.7</v>
      </c>
      <c r="BE39">
        <v>7.59</v>
      </c>
      <c r="BF39">
        <v>1.9</v>
      </c>
      <c r="BG39">
        <v>13.8</v>
      </c>
      <c r="BH39">
        <v>0.6</v>
      </c>
      <c r="BI39">
        <v>1.19</v>
      </c>
      <c r="BJ39">
        <v>1.19</v>
      </c>
      <c r="BL39">
        <v>6.23</v>
      </c>
      <c r="BM39">
        <v>0.7</v>
      </c>
      <c r="BO39">
        <v>0.65</v>
      </c>
      <c r="BP39">
        <v>1.68</v>
      </c>
      <c r="BQ39">
        <v>1.68</v>
      </c>
      <c r="BR39">
        <v>1.68</v>
      </c>
      <c r="BS39">
        <v>274</v>
      </c>
      <c r="BT39" t="s">
        <v>159</v>
      </c>
      <c r="BU39">
        <v>47.3</v>
      </c>
      <c r="BV39">
        <v>4.59</v>
      </c>
      <c r="BX39">
        <v>176</v>
      </c>
      <c r="CD39" s="58"/>
      <c r="CE39" s="58"/>
      <c r="CF39" s="58"/>
      <c r="CG39" s="58"/>
      <c r="CH39" s="58">
        <v>102.94130000000001</v>
      </c>
      <c r="CI39" s="58"/>
      <c r="CJ39" s="58"/>
      <c r="CK39" s="58"/>
      <c r="CL39" s="58"/>
      <c r="CM39" s="58">
        <v>74.494680000000002</v>
      </c>
      <c r="CN39" s="58">
        <v>78.124199948614006</v>
      </c>
      <c r="CO39" s="58"/>
      <c r="CP39" s="58">
        <v>27.7685</v>
      </c>
      <c r="CQ39" s="58">
        <v>1.611504</v>
      </c>
      <c r="CR39" s="58"/>
      <c r="CS39" s="58">
        <v>13.140971230769232</v>
      </c>
      <c r="CT39" s="58">
        <v>6.9866693272110929</v>
      </c>
      <c r="CU39" s="58">
        <v>4.6895851978100076</v>
      </c>
      <c r="CV39" s="58"/>
      <c r="CW39" s="58"/>
      <c r="CX39" s="58">
        <v>40.191580000000002</v>
      </c>
      <c r="CY39" s="58">
        <v>17.980773290937996</v>
      </c>
      <c r="CZ39" s="58"/>
      <c r="DA39" s="58">
        <v>7.3706250000000004</v>
      </c>
      <c r="DB39" s="58"/>
      <c r="DC39" s="58">
        <v>2.4742949095108773</v>
      </c>
      <c r="DD39" s="58"/>
      <c r="DE39" s="58"/>
      <c r="DF39" s="58">
        <v>92.648717361526508</v>
      </c>
      <c r="DG39" s="58"/>
      <c r="DH39" s="58">
        <v>0.89835651865780408</v>
      </c>
      <c r="DI39" s="58"/>
      <c r="DJ39" s="58"/>
      <c r="DK39" s="58"/>
      <c r="DL39" s="58"/>
      <c r="DM39" s="58"/>
      <c r="DN39" s="58">
        <v>16.164650000000002</v>
      </c>
      <c r="DO39" s="58">
        <v>110.45586826305792</v>
      </c>
      <c r="DP39" s="58"/>
      <c r="DQ39" s="58"/>
      <c r="DR39" s="58"/>
      <c r="DS39" s="58"/>
      <c r="DT39" s="58">
        <v>27.736109999999996</v>
      </c>
      <c r="DU39" s="58">
        <v>28.63341951270921</v>
      </c>
      <c r="DV39" s="58">
        <v>17.278880000000001</v>
      </c>
      <c r="DW39" s="58"/>
      <c r="DX39" s="58"/>
      <c r="DY39" s="58"/>
      <c r="DZ39" s="58">
        <v>87.886740000000003</v>
      </c>
      <c r="EA39" s="58"/>
      <c r="EB39" s="58">
        <v>24.583667198723067</v>
      </c>
      <c r="EC39" s="58">
        <v>3.1740000000000004</v>
      </c>
      <c r="ED39" s="58">
        <v>13.83642</v>
      </c>
      <c r="EE39" s="58">
        <v>0.97688000000000008</v>
      </c>
      <c r="EF39" s="58">
        <v>2.5206900000000001</v>
      </c>
      <c r="EG39" s="58">
        <v>2.5758174136473513</v>
      </c>
      <c r="EH39" s="58"/>
      <c r="EI39" s="58">
        <v>10.070414999999999</v>
      </c>
      <c r="EJ39" s="58">
        <v>1.4012039999999999</v>
      </c>
      <c r="EK39" s="58"/>
      <c r="EL39" s="58">
        <v>0.98217010397124427</v>
      </c>
      <c r="EM39" s="58">
        <v>2.4956800000000006</v>
      </c>
      <c r="EN39" s="58">
        <v>2.6437400000000002</v>
      </c>
      <c r="EO39" s="58">
        <v>2.5942400000000001</v>
      </c>
      <c r="EP39" s="58">
        <v>710.50959999999998</v>
      </c>
      <c r="EQ39" s="58">
        <v>2.0175999999999998</v>
      </c>
      <c r="ER39" s="58">
        <v>65.528471523527415</v>
      </c>
      <c r="ES39" s="58">
        <v>5.9097885748959786</v>
      </c>
      <c r="ET39" s="58"/>
      <c r="EU39" s="58">
        <v>324.19200000000001</v>
      </c>
    </row>
    <row r="40" spans="1:151" x14ac:dyDescent="0.25">
      <c r="A40" t="s">
        <v>277</v>
      </c>
      <c r="B40" t="s">
        <v>119</v>
      </c>
      <c r="C40" t="s">
        <v>228</v>
      </c>
      <c r="D40" t="s">
        <v>229</v>
      </c>
      <c r="E40" s="62">
        <v>45469</v>
      </c>
      <c r="F40" s="62">
        <v>45499</v>
      </c>
      <c r="K40">
        <v>480</v>
      </c>
      <c r="P40">
        <v>33.6</v>
      </c>
      <c r="Q40">
        <v>33.6</v>
      </c>
      <c r="S40">
        <v>8</v>
      </c>
      <c r="T40">
        <v>2.78</v>
      </c>
      <c r="V40">
        <v>6.14</v>
      </c>
      <c r="W40">
        <v>3.4</v>
      </c>
      <c r="X40">
        <v>1.53</v>
      </c>
      <c r="AA40">
        <v>28.2</v>
      </c>
      <c r="AB40">
        <v>5.58</v>
      </c>
      <c r="AD40">
        <v>4.26</v>
      </c>
      <c r="AF40">
        <v>1.18</v>
      </c>
      <c r="AI40">
        <v>17.399999999999999</v>
      </c>
      <c r="AK40">
        <v>0.53</v>
      </c>
      <c r="AQ40">
        <v>8.5500000000000007</v>
      </c>
      <c r="AR40">
        <v>20.5</v>
      </c>
      <c r="AW40">
        <v>4.9800000000000004</v>
      </c>
      <c r="AX40">
        <v>4.9800000000000004</v>
      </c>
      <c r="AY40">
        <v>69.3</v>
      </c>
      <c r="BC40">
        <v>52.9</v>
      </c>
      <c r="BE40">
        <v>4.87</v>
      </c>
      <c r="BF40">
        <v>2.1</v>
      </c>
      <c r="BG40">
        <v>13.6</v>
      </c>
      <c r="BH40">
        <v>0.6</v>
      </c>
      <c r="BI40">
        <v>0.77</v>
      </c>
      <c r="BJ40">
        <v>0.77</v>
      </c>
      <c r="BL40">
        <v>6.37</v>
      </c>
      <c r="BM40">
        <v>0.69</v>
      </c>
      <c r="BO40">
        <v>0.49</v>
      </c>
      <c r="BP40">
        <v>1.79</v>
      </c>
      <c r="BQ40">
        <v>1.79</v>
      </c>
      <c r="BR40">
        <v>1.79</v>
      </c>
      <c r="BS40">
        <v>325</v>
      </c>
      <c r="BT40">
        <v>0.7</v>
      </c>
      <c r="BU40">
        <v>33</v>
      </c>
      <c r="BV40">
        <v>3.78</v>
      </c>
      <c r="BX40">
        <v>176</v>
      </c>
      <c r="CD40" s="58"/>
      <c r="CE40" s="58"/>
      <c r="CF40" s="58"/>
      <c r="CG40" s="58"/>
      <c r="CH40" s="58">
        <v>143.47024999999999</v>
      </c>
      <c r="CI40" s="58"/>
      <c r="CJ40" s="58"/>
      <c r="CK40" s="58"/>
      <c r="CL40" s="58"/>
      <c r="CM40" s="58">
        <v>52.239980000000003</v>
      </c>
      <c r="CN40" s="58">
        <v>54.785209397927431</v>
      </c>
      <c r="CO40" s="58"/>
      <c r="CP40" s="58">
        <v>26.307000000000002</v>
      </c>
      <c r="CQ40" s="58">
        <v>1.8447480000000001</v>
      </c>
      <c r="CR40" s="58"/>
      <c r="CS40" s="58">
        <v>8.0567352000000003</v>
      </c>
      <c r="CT40" s="58">
        <v>4.7683160547414492</v>
      </c>
      <c r="CU40" s="58">
        <v>2.6748004461583008</v>
      </c>
      <c r="CV40" s="58"/>
      <c r="CW40" s="58"/>
      <c r="CX40" s="58">
        <v>39.385060000000003</v>
      </c>
      <c r="CY40" s="58">
        <v>10.062317360890303</v>
      </c>
      <c r="CZ40" s="58"/>
      <c r="DA40" s="58">
        <v>6.4035989999999998</v>
      </c>
      <c r="DB40" s="58"/>
      <c r="DC40" s="58">
        <v>1.5349792494187851</v>
      </c>
      <c r="DD40" s="58"/>
      <c r="DE40" s="58"/>
      <c r="DF40" s="58">
        <v>53.947354413040756</v>
      </c>
      <c r="DG40" s="58"/>
      <c r="DH40" s="58">
        <v>0.5572084735978784</v>
      </c>
      <c r="DI40" s="58"/>
      <c r="DJ40" s="58"/>
      <c r="DK40" s="58"/>
      <c r="DL40" s="58"/>
      <c r="DM40" s="58"/>
      <c r="DN40" s="58">
        <v>13.518224999999999</v>
      </c>
      <c r="DO40" s="58">
        <v>60.534947865392887</v>
      </c>
      <c r="DP40" s="58"/>
      <c r="DQ40" s="58"/>
      <c r="DR40" s="58"/>
      <c r="DS40" s="58"/>
      <c r="DT40" s="58">
        <v>15.330929999999999</v>
      </c>
      <c r="DU40" s="58">
        <v>15.826911207446862</v>
      </c>
      <c r="DV40" s="58">
        <v>18.809919999999998</v>
      </c>
      <c r="DW40" s="58"/>
      <c r="DX40" s="58"/>
      <c r="DY40" s="58"/>
      <c r="DZ40" s="58">
        <v>85.739419999999996</v>
      </c>
      <c r="EA40" s="58"/>
      <c r="EB40" s="58">
        <v>12.871637071029529</v>
      </c>
      <c r="EC40" s="58">
        <v>2.6661600000000001</v>
      </c>
      <c r="ED40" s="58">
        <v>12.53556</v>
      </c>
      <c r="EE40" s="58">
        <v>0.73265999999999998</v>
      </c>
      <c r="EF40" s="58">
        <v>1.5078100000000001</v>
      </c>
      <c r="EG40" s="58">
        <v>1.5407857588484155</v>
      </c>
      <c r="EH40" s="58"/>
      <c r="EI40" s="58">
        <v>8.7390719999999984</v>
      </c>
      <c r="EJ40" s="58">
        <v>1.234394</v>
      </c>
      <c r="EK40" s="58"/>
      <c r="EL40" s="58">
        <v>0.60529087802879011</v>
      </c>
      <c r="EM40" s="58">
        <v>2.200736</v>
      </c>
      <c r="EN40" s="58">
        <v>2.3312979999999999</v>
      </c>
      <c r="EO40" s="58">
        <v>2.2876479999999999</v>
      </c>
      <c r="EP40" s="58">
        <v>621.24959999999999</v>
      </c>
      <c r="EQ40" s="58">
        <v>1.6393</v>
      </c>
      <c r="ER40" s="58">
        <v>43.685647682351608</v>
      </c>
      <c r="ES40" s="58">
        <v>4.0423409327323165</v>
      </c>
      <c r="ET40" s="58"/>
      <c r="EU40" s="58">
        <v>278.26479999999998</v>
      </c>
    </row>
    <row r="41" spans="1:151" x14ac:dyDescent="0.25">
      <c r="A41" t="s">
        <v>278</v>
      </c>
      <c r="B41" t="s">
        <v>119</v>
      </c>
      <c r="C41" t="s">
        <v>228</v>
      </c>
      <c r="D41" t="s">
        <v>229</v>
      </c>
      <c r="E41" s="62">
        <v>45469</v>
      </c>
      <c r="F41" s="62">
        <v>45499</v>
      </c>
      <c r="K41">
        <v>456</v>
      </c>
      <c r="P41">
        <v>36.200000000000003</v>
      </c>
      <c r="Q41">
        <v>36.200000000000003</v>
      </c>
      <c r="S41">
        <v>10</v>
      </c>
      <c r="T41">
        <v>2.5</v>
      </c>
      <c r="V41">
        <v>6.48</v>
      </c>
      <c r="W41">
        <v>3.61</v>
      </c>
      <c r="X41">
        <v>1.58</v>
      </c>
      <c r="AA41">
        <v>26.8</v>
      </c>
      <c r="AB41">
        <v>5.52</v>
      </c>
      <c r="AD41">
        <v>4.3</v>
      </c>
      <c r="AF41">
        <v>1.43</v>
      </c>
      <c r="AI41">
        <v>20</v>
      </c>
      <c r="AK41">
        <v>0.49</v>
      </c>
      <c r="AQ41">
        <v>8.11</v>
      </c>
      <c r="AR41">
        <v>20.5</v>
      </c>
      <c r="AW41">
        <v>5.19</v>
      </c>
      <c r="AX41">
        <v>5.19</v>
      </c>
      <c r="AY41">
        <v>60.8</v>
      </c>
      <c r="BC41">
        <v>63.8</v>
      </c>
      <c r="BE41">
        <v>5.0199999999999996</v>
      </c>
      <c r="BF41">
        <v>1.1000000000000001</v>
      </c>
      <c r="BG41">
        <v>14.8</v>
      </c>
      <c r="BH41">
        <v>0.6</v>
      </c>
      <c r="BI41">
        <v>0.87</v>
      </c>
      <c r="BJ41">
        <v>0.87</v>
      </c>
      <c r="BL41">
        <v>5.75</v>
      </c>
      <c r="BM41">
        <v>0.67</v>
      </c>
      <c r="BO41">
        <v>0.54</v>
      </c>
      <c r="BP41">
        <v>1.58</v>
      </c>
      <c r="BQ41">
        <v>1.58</v>
      </c>
      <c r="BR41">
        <v>1.58</v>
      </c>
      <c r="BS41">
        <v>310</v>
      </c>
      <c r="BT41">
        <v>0.6</v>
      </c>
      <c r="BU41">
        <v>35.299999999999997</v>
      </c>
      <c r="BV41">
        <v>3.44</v>
      </c>
      <c r="BX41">
        <v>166</v>
      </c>
      <c r="CD41" s="58"/>
      <c r="CE41" s="58"/>
      <c r="CF41" s="58"/>
      <c r="CG41" s="58"/>
      <c r="CH41" s="58">
        <v>284.70750000000004</v>
      </c>
      <c r="CI41" s="58"/>
      <c r="CJ41" s="58"/>
      <c r="CK41" s="58"/>
      <c r="CL41" s="58"/>
      <c r="CM41" s="58">
        <v>346.70479999999998</v>
      </c>
      <c r="CN41" s="58">
        <v>363.5969054212224</v>
      </c>
      <c r="CO41" s="58"/>
      <c r="CP41" s="58">
        <v>36.537500000000001</v>
      </c>
      <c r="CQ41" s="58">
        <v>2.2264200000000001</v>
      </c>
      <c r="CR41" s="58"/>
      <c r="CS41" s="58">
        <v>13.485276153846154</v>
      </c>
      <c r="CT41" s="58">
        <v>9.307935895826235</v>
      </c>
      <c r="CU41" s="58">
        <v>3.8790396080650682</v>
      </c>
      <c r="CV41" s="58"/>
      <c r="CW41" s="58"/>
      <c r="CX41" s="58">
        <v>37.637599999999999</v>
      </c>
      <c r="CY41" s="58">
        <v>16.482375516693164</v>
      </c>
      <c r="CZ41" s="58"/>
      <c r="DA41" s="58">
        <v>5.9436720000000003</v>
      </c>
      <c r="DB41" s="58"/>
      <c r="DC41" s="58">
        <v>2.9095875324803835</v>
      </c>
      <c r="DD41" s="58"/>
      <c r="DE41" s="58"/>
      <c r="DF41" s="58">
        <v>81.155585334400442</v>
      </c>
      <c r="DG41" s="58"/>
      <c r="DH41" s="58">
        <v>1.2736193682237222</v>
      </c>
      <c r="DI41" s="58"/>
      <c r="DJ41" s="58"/>
      <c r="DK41" s="58"/>
      <c r="DL41" s="58"/>
      <c r="DM41" s="58"/>
      <c r="DN41" s="58">
        <v>13.704190000000001</v>
      </c>
      <c r="DO41" s="58">
        <v>88.527987340719079</v>
      </c>
      <c r="DP41" s="58"/>
      <c r="DQ41" s="58"/>
      <c r="DR41" s="58"/>
      <c r="DS41" s="58"/>
      <c r="DT41" s="58">
        <v>22.586790000000001</v>
      </c>
      <c r="DU41" s="58">
        <v>23.317510404864464</v>
      </c>
      <c r="DV41" s="58">
        <v>40.244479999999996</v>
      </c>
      <c r="DW41" s="58"/>
      <c r="DX41" s="58"/>
      <c r="DY41" s="58"/>
      <c r="DZ41" s="58">
        <v>84.819140000000004</v>
      </c>
      <c r="EA41" s="58"/>
      <c r="EB41" s="58">
        <v>18.205829010375101</v>
      </c>
      <c r="EC41" s="58">
        <v>2.7931200000000005</v>
      </c>
      <c r="ED41" s="58">
        <v>16.674659999999999</v>
      </c>
      <c r="EE41" s="58">
        <v>0.85477000000000003</v>
      </c>
      <c r="EF41" s="58">
        <v>2.5322000000000005</v>
      </c>
      <c r="EG41" s="58">
        <v>2.5875791369973391</v>
      </c>
      <c r="EH41" s="58"/>
      <c r="EI41" s="58">
        <v>8.6480399999999982</v>
      </c>
      <c r="EJ41" s="58">
        <v>1.2677559999999999</v>
      </c>
      <c r="EK41" s="58"/>
      <c r="EL41" s="58">
        <v>1.2791052516834811</v>
      </c>
      <c r="EM41" s="58">
        <v>2.1213280000000001</v>
      </c>
      <c r="EN41" s="58">
        <v>2.247179</v>
      </c>
      <c r="EO41" s="58">
        <v>2.205104</v>
      </c>
      <c r="EP41" s="58">
        <v>585.54559999999992</v>
      </c>
      <c r="EQ41" s="58">
        <v>1.5131999999999999</v>
      </c>
      <c r="ER41" s="58">
        <v>88.514233821508924</v>
      </c>
      <c r="ES41" s="58">
        <v>8.5515437760055484</v>
      </c>
      <c r="ET41" s="58"/>
      <c r="EU41" s="58">
        <v>263.40600000000001</v>
      </c>
    </row>
    <row r="42" spans="1:151" x14ac:dyDescent="0.25">
      <c r="A42" t="s">
        <v>279</v>
      </c>
      <c r="B42" t="s">
        <v>119</v>
      </c>
      <c r="C42" t="s">
        <v>228</v>
      </c>
      <c r="D42" t="s">
        <v>229</v>
      </c>
      <c r="E42" s="62">
        <v>45469</v>
      </c>
      <c r="F42" s="62">
        <v>45499</v>
      </c>
      <c r="K42">
        <v>385</v>
      </c>
      <c r="P42">
        <v>35.6</v>
      </c>
      <c r="Q42">
        <v>35.6</v>
      </c>
      <c r="S42">
        <v>7</v>
      </c>
      <c r="T42">
        <v>2.16</v>
      </c>
      <c r="V42">
        <v>6.53</v>
      </c>
      <c r="W42">
        <v>3.93</v>
      </c>
      <c r="X42">
        <v>1.64</v>
      </c>
      <c r="AA42">
        <v>27.3</v>
      </c>
      <c r="AB42">
        <v>6.45</v>
      </c>
      <c r="AD42">
        <v>4.4800000000000004</v>
      </c>
      <c r="AF42">
        <v>1.36</v>
      </c>
      <c r="AI42">
        <v>20.399999999999999</v>
      </c>
      <c r="AK42">
        <v>0.55000000000000004</v>
      </c>
      <c r="AQ42">
        <v>8.17</v>
      </c>
      <c r="AR42">
        <v>20.8</v>
      </c>
      <c r="AW42">
        <v>5.04</v>
      </c>
      <c r="AX42">
        <v>5.04</v>
      </c>
      <c r="AY42">
        <v>40.700000000000003</v>
      </c>
      <c r="BC42">
        <v>60.3</v>
      </c>
      <c r="BE42">
        <v>4.55</v>
      </c>
      <c r="BF42">
        <v>1.5</v>
      </c>
      <c r="BG42">
        <v>14.6</v>
      </c>
      <c r="BH42">
        <v>0.5</v>
      </c>
      <c r="BI42">
        <v>1.01</v>
      </c>
      <c r="BJ42">
        <v>1.01</v>
      </c>
      <c r="BL42">
        <v>6.13</v>
      </c>
      <c r="BM42">
        <v>0.66</v>
      </c>
      <c r="BO42">
        <v>0.62</v>
      </c>
      <c r="BP42">
        <v>1.33</v>
      </c>
      <c r="BQ42">
        <v>1.33</v>
      </c>
      <c r="BR42">
        <v>1.33</v>
      </c>
      <c r="BS42">
        <v>271</v>
      </c>
      <c r="BT42">
        <v>0.5</v>
      </c>
      <c r="BU42">
        <v>38.299999999999997</v>
      </c>
      <c r="BV42">
        <v>3.86</v>
      </c>
      <c r="BX42">
        <v>167</v>
      </c>
      <c r="CD42" s="58"/>
      <c r="CE42" s="58"/>
      <c r="CF42" s="58"/>
      <c r="CG42" s="58"/>
      <c r="CH42" s="58">
        <v>573.88099999999997</v>
      </c>
      <c r="CI42" s="58"/>
      <c r="CJ42" s="58"/>
      <c r="CK42" s="58"/>
      <c r="CL42" s="58"/>
      <c r="CM42" s="58">
        <v>347.87610000000001</v>
      </c>
      <c r="CN42" s="58">
        <v>364.82527334494273</v>
      </c>
      <c r="CO42" s="58"/>
      <c r="CP42" s="58">
        <v>7.3075000000000001</v>
      </c>
      <c r="CQ42" s="58">
        <v>2.0355840000000001</v>
      </c>
      <c r="CR42" s="58"/>
      <c r="CS42" s="58">
        <v>30.757906461538465</v>
      </c>
      <c r="CT42" s="58">
        <v>21.840488404211435</v>
      </c>
      <c r="CU42" s="58">
        <v>8.7886300373772741</v>
      </c>
      <c r="CV42" s="58"/>
      <c r="CW42" s="58"/>
      <c r="CX42" s="58">
        <v>30.78218</v>
      </c>
      <c r="CY42" s="58">
        <v>35.385239745627977</v>
      </c>
      <c r="CZ42" s="58"/>
      <c r="DA42" s="58">
        <v>5.3658149999999996</v>
      </c>
      <c r="DB42" s="58"/>
      <c r="DC42" s="58">
        <v>6.8615863462824791</v>
      </c>
      <c r="DD42" s="58"/>
      <c r="DE42" s="58"/>
      <c r="DF42" s="58">
        <v>188.81574044564263</v>
      </c>
      <c r="DG42" s="58"/>
      <c r="DH42" s="58">
        <v>3.127190413049318</v>
      </c>
      <c r="DI42" s="58"/>
      <c r="DJ42" s="58"/>
      <c r="DK42" s="58"/>
      <c r="DL42" s="58"/>
      <c r="DM42" s="58"/>
      <c r="DN42" s="58">
        <v>12.688535</v>
      </c>
      <c r="DO42" s="58">
        <v>203.53272451851751</v>
      </c>
      <c r="DP42" s="58"/>
      <c r="DQ42" s="58"/>
      <c r="DR42" s="58"/>
      <c r="DS42" s="58"/>
      <c r="DT42" s="58">
        <v>50.673989999999989</v>
      </c>
      <c r="DU42" s="58">
        <v>52.313378265835809</v>
      </c>
      <c r="DV42" s="58">
        <v>62.991359999999993</v>
      </c>
      <c r="DW42" s="58"/>
      <c r="DX42" s="58"/>
      <c r="DY42" s="58"/>
      <c r="DZ42" s="58">
        <v>78.683939999999993</v>
      </c>
      <c r="EA42" s="58"/>
      <c r="EB42" s="58">
        <v>42.673535514764566</v>
      </c>
      <c r="EC42" s="58">
        <v>2.5392000000000001</v>
      </c>
      <c r="ED42" s="58">
        <v>23.415480000000002</v>
      </c>
      <c r="EE42" s="58">
        <v>0.73265999999999998</v>
      </c>
      <c r="EF42" s="58">
        <v>5.4097</v>
      </c>
      <c r="EG42" s="58">
        <v>5.5280099744943154</v>
      </c>
      <c r="EH42" s="58"/>
      <c r="EI42" s="58">
        <v>7.1232539999999993</v>
      </c>
      <c r="EJ42" s="58">
        <v>1.234394</v>
      </c>
      <c r="EK42" s="58"/>
      <c r="EL42" s="58">
        <v>3.0492955553525838</v>
      </c>
      <c r="EM42" s="58">
        <v>1.712944</v>
      </c>
      <c r="EN42" s="58">
        <v>1.814567</v>
      </c>
      <c r="EO42" s="58">
        <v>1.780592</v>
      </c>
      <c r="EP42" s="58">
        <v>474.86319999999995</v>
      </c>
      <c r="EQ42" s="58">
        <v>2.1436999999999999</v>
      </c>
      <c r="ER42" s="58">
        <v>226.04782812379611</v>
      </c>
      <c r="ES42" s="58">
        <v>19.756229628987519</v>
      </c>
      <c r="ET42" s="58"/>
      <c r="EU42" s="58">
        <v>240.44239999999999</v>
      </c>
    </row>
    <row r="43" spans="1:151" x14ac:dyDescent="0.25">
      <c r="A43" t="s">
        <v>280</v>
      </c>
      <c r="B43" t="s">
        <v>119</v>
      </c>
      <c r="C43" t="s">
        <v>228</v>
      </c>
      <c r="D43" t="s">
        <v>229</v>
      </c>
      <c r="E43" s="62">
        <v>45469</v>
      </c>
      <c r="F43" s="62">
        <v>45499</v>
      </c>
      <c r="K43">
        <v>440</v>
      </c>
      <c r="P43">
        <v>27.4</v>
      </c>
      <c r="Q43">
        <v>27.4</v>
      </c>
      <c r="S43">
        <v>8</v>
      </c>
      <c r="T43">
        <v>2.4700000000000002</v>
      </c>
      <c r="V43">
        <v>6.3</v>
      </c>
      <c r="W43">
        <v>3.65</v>
      </c>
      <c r="X43">
        <v>1.22</v>
      </c>
      <c r="AA43">
        <v>27.7</v>
      </c>
      <c r="AB43">
        <v>4.8</v>
      </c>
      <c r="AD43">
        <v>4.25</v>
      </c>
      <c r="AF43">
        <v>1.42</v>
      </c>
      <c r="AI43">
        <v>18.899999999999999</v>
      </c>
      <c r="AK43">
        <v>0.48</v>
      </c>
      <c r="AQ43">
        <v>7.85</v>
      </c>
      <c r="AR43">
        <v>19.8</v>
      </c>
      <c r="AW43">
        <v>4.41</v>
      </c>
      <c r="AX43">
        <v>4.41</v>
      </c>
      <c r="AY43">
        <v>56.3</v>
      </c>
      <c r="BC43">
        <v>58</v>
      </c>
      <c r="BE43">
        <v>5.32</v>
      </c>
      <c r="BF43">
        <v>2</v>
      </c>
      <c r="BG43">
        <v>15.1</v>
      </c>
      <c r="BH43">
        <v>0.5</v>
      </c>
      <c r="BI43">
        <v>0.9</v>
      </c>
      <c r="BJ43">
        <v>0.9</v>
      </c>
      <c r="BL43">
        <v>5.89</v>
      </c>
      <c r="BM43">
        <v>0.64</v>
      </c>
      <c r="BO43">
        <v>0.56999999999999995</v>
      </c>
      <c r="BP43">
        <v>1.55</v>
      </c>
      <c r="BQ43">
        <v>1.55</v>
      </c>
      <c r="BR43">
        <v>1.55</v>
      </c>
      <c r="BS43">
        <v>263</v>
      </c>
      <c r="BT43">
        <v>0.7</v>
      </c>
      <c r="BU43">
        <v>36.200000000000003</v>
      </c>
      <c r="BV43">
        <v>3.69</v>
      </c>
      <c r="BX43">
        <v>161</v>
      </c>
      <c r="CD43" s="58"/>
      <c r="CE43" s="58"/>
      <c r="CF43" s="58"/>
      <c r="CG43" s="58"/>
      <c r="CH43" s="58">
        <v>554.90050000000008</v>
      </c>
      <c r="CI43" s="58"/>
      <c r="CJ43" s="58"/>
      <c r="CK43" s="58"/>
      <c r="CL43" s="58"/>
      <c r="CM43" s="58">
        <v>144.06989999999999</v>
      </c>
      <c r="CN43" s="58">
        <v>151.08925461760256</v>
      </c>
      <c r="CO43" s="58"/>
      <c r="CP43" s="58" t="s">
        <v>207</v>
      </c>
      <c r="CQ43" s="58">
        <v>2.5232760000000001</v>
      </c>
      <c r="CR43" s="58"/>
      <c r="CS43" s="58">
        <v>33.053272615384621</v>
      </c>
      <c r="CT43" s="58">
        <v>21.211573816655608</v>
      </c>
      <c r="CU43" s="58">
        <v>9.9349730857308316</v>
      </c>
      <c r="CV43" s="58"/>
      <c r="CW43" s="58"/>
      <c r="CX43" s="58">
        <v>31.85754</v>
      </c>
      <c r="CY43" s="58">
        <v>37.575205723370431</v>
      </c>
      <c r="CZ43" s="58"/>
      <c r="DA43" s="58">
        <v>5.5309170000000005</v>
      </c>
      <c r="DB43" s="58"/>
      <c r="DC43" s="58">
        <v>7.0677775887417189</v>
      </c>
      <c r="DD43" s="58"/>
      <c r="DE43" s="58"/>
      <c r="DF43" s="58">
        <v>202.30257904890283</v>
      </c>
      <c r="DG43" s="58"/>
      <c r="DH43" s="58">
        <v>2.9338731875153599</v>
      </c>
      <c r="DI43" s="58"/>
      <c r="DJ43" s="58"/>
      <c r="DK43" s="58"/>
      <c r="DL43" s="58"/>
      <c r="DM43" s="58"/>
      <c r="DN43" s="58">
        <v>12.030505000000002</v>
      </c>
      <c r="DO43" s="58">
        <v>216.36286761137535</v>
      </c>
      <c r="DP43" s="58"/>
      <c r="DQ43" s="58"/>
      <c r="DR43" s="58"/>
      <c r="DS43" s="58"/>
      <c r="DT43" s="58">
        <v>55.121129999999994</v>
      </c>
      <c r="DU43" s="58">
        <v>56.904390677156279</v>
      </c>
      <c r="DV43" s="58">
        <v>73.271199999999993</v>
      </c>
      <c r="DW43" s="58"/>
      <c r="DX43" s="58"/>
      <c r="DY43" s="58"/>
      <c r="DZ43" s="58">
        <v>73.315640000000002</v>
      </c>
      <c r="EA43" s="58"/>
      <c r="EB43" s="58">
        <v>46.964081205107746</v>
      </c>
      <c r="EC43" s="58">
        <v>2.2852800000000002</v>
      </c>
      <c r="ED43" s="58">
        <v>23.770260000000004</v>
      </c>
      <c r="EE43" s="58">
        <v>0.73265999999999998</v>
      </c>
      <c r="EF43" s="58">
        <v>5.8355700000000006</v>
      </c>
      <c r="EG43" s="58">
        <v>5.9631937384438682</v>
      </c>
      <c r="EH43" s="58"/>
      <c r="EI43" s="58">
        <v>7.2029069999999997</v>
      </c>
      <c r="EJ43" s="58">
        <v>1.1343080000000001</v>
      </c>
      <c r="EK43" s="58"/>
      <c r="EL43" s="58">
        <v>3.0378749727482672</v>
      </c>
      <c r="EM43" s="58">
        <v>1.7016</v>
      </c>
      <c r="EN43" s="58">
        <v>1.8025500000000001</v>
      </c>
      <c r="EO43" s="58">
        <v>1.7688000000000001</v>
      </c>
      <c r="EP43" s="58">
        <v>478.43359999999996</v>
      </c>
      <c r="EQ43" s="58">
        <v>1.3871</v>
      </c>
      <c r="ER43" s="58">
        <v>206.99885384370094</v>
      </c>
      <c r="ES43" s="58">
        <v>19.357688973647711</v>
      </c>
      <c r="ET43" s="58"/>
      <c r="EU43" s="58">
        <v>243.14400000000001</v>
      </c>
    </row>
    <row r="44" spans="1:151" x14ac:dyDescent="0.25">
      <c r="A44" t="s">
        <v>281</v>
      </c>
      <c r="B44" t="s">
        <v>119</v>
      </c>
      <c r="C44" t="s">
        <v>228</v>
      </c>
      <c r="D44" t="s">
        <v>229</v>
      </c>
      <c r="E44" s="62">
        <v>45469</v>
      </c>
      <c r="F44" s="62">
        <v>45499</v>
      </c>
      <c r="K44">
        <v>339</v>
      </c>
      <c r="P44">
        <v>29.5</v>
      </c>
      <c r="Q44">
        <v>29.5</v>
      </c>
      <c r="S44">
        <v>7</v>
      </c>
      <c r="T44">
        <v>2.99</v>
      </c>
      <c r="V44">
        <v>6.64</v>
      </c>
      <c r="W44">
        <v>4.32</v>
      </c>
      <c r="X44">
        <v>1.65</v>
      </c>
      <c r="AA44">
        <v>25.5</v>
      </c>
      <c r="AB44">
        <v>6.69</v>
      </c>
      <c r="AD44">
        <v>4.21</v>
      </c>
      <c r="AF44">
        <v>1.45</v>
      </c>
      <c r="AI44">
        <v>25.1</v>
      </c>
      <c r="AK44">
        <v>0.73</v>
      </c>
      <c r="AQ44">
        <v>7.46</v>
      </c>
      <c r="AR44">
        <v>24.6</v>
      </c>
      <c r="AW44">
        <v>6.41</v>
      </c>
      <c r="AX44">
        <v>6.41</v>
      </c>
      <c r="AY44">
        <v>55.2</v>
      </c>
      <c r="BC44">
        <v>50.2</v>
      </c>
      <c r="BE44">
        <v>5.13</v>
      </c>
      <c r="BF44">
        <v>1.5</v>
      </c>
      <c r="BG44">
        <v>21.9</v>
      </c>
      <c r="BH44">
        <v>0.5</v>
      </c>
      <c r="BI44">
        <v>1.0900000000000001</v>
      </c>
      <c r="BJ44">
        <v>1.0900000000000001</v>
      </c>
      <c r="BL44">
        <v>5.42</v>
      </c>
      <c r="BM44">
        <v>0.61</v>
      </c>
      <c r="BO44">
        <v>0.64</v>
      </c>
      <c r="BP44">
        <v>1.22</v>
      </c>
      <c r="BQ44">
        <v>1.22</v>
      </c>
      <c r="BR44">
        <v>1.22</v>
      </c>
      <c r="BS44">
        <v>199</v>
      </c>
      <c r="BT44" t="s">
        <v>159</v>
      </c>
      <c r="BU44">
        <v>44.6</v>
      </c>
      <c r="BV44">
        <v>3.74</v>
      </c>
      <c r="BX44">
        <v>153</v>
      </c>
      <c r="CD44" s="58"/>
      <c r="CE44" s="58"/>
      <c r="CF44" s="58"/>
      <c r="CG44" s="58"/>
      <c r="CH44" s="58">
        <v>634.17200000000003</v>
      </c>
      <c r="CI44" s="58"/>
      <c r="CJ44" s="58"/>
      <c r="CK44" s="58"/>
      <c r="CL44" s="58"/>
      <c r="CM44" s="58">
        <v>90.541489999999996</v>
      </c>
      <c r="CN44" s="58">
        <v>94.952840503582735</v>
      </c>
      <c r="CO44" s="58"/>
      <c r="CP44" s="58" t="s">
        <v>207</v>
      </c>
      <c r="CQ44" s="58">
        <v>2.2582260000000001</v>
      </c>
      <c r="CR44" s="58"/>
      <c r="CS44" s="58">
        <v>41.66089569230769</v>
      </c>
      <c r="CT44" s="58">
        <v>25.957020250031391</v>
      </c>
      <c r="CU44" s="58">
        <v>11.312900588297229</v>
      </c>
      <c r="CV44" s="58"/>
      <c r="CW44" s="58"/>
      <c r="CX44" s="58">
        <v>31.319860000000002</v>
      </c>
      <c r="CY44" s="58">
        <v>47.602944674085848</v>
      </c>
      <c r="CZ44" s="58"/>
      <c r="DA44" s="58">
        <v>5.460159</v>
      </c>
      <c r="DB44" s="58"/>
      <c r="DC44" s="58">
        <v>8.8089480806197429</v>
      </c>
      <c r="DD44" s="58"/>
      <c r="DE44" s="58"/>
      <c r="DF44" s="58">
        <v>262.70016062002452</v>
      </c>
      <c r="DG44" s="58"/>
      <c r="DH44" s="58">
        <v>3.5820544731292183</v>
      </c>
      <c r="DI44" s="58"/>
      <c r="DJ44" s="58"/>
      <c r="DK44" s="58"/>
      <c r="DL44" s="58"/>
      <c r="DM44" s="58"/>
      <c r="DN44" s="58">
        <v>11.858845000000001</v>
      </c>
      <c r="DO44" s="58">
        <v>258.93561514676725</v>
      </c>
      <c r="DP44" s="58"/>
      <c r="DQ44" s="58"/>
      <c r="DR44" s="58"/>
      <c r="DS44" s="58"/>
      <c r="DT44" s="58">
        <v>64.366499999999988</v>
      </c>
      <c r="DU44" s="58">
        <v>66.448863848059347</v>
      </c>
      <c r="DV44" s="58">
        <v>90.112639999999999</v>
      </c>
      <c r="DW44" s="58"/>
      <c r="DX44" s="58"/>
      <c r="DY44" s="58"/>
      <c r="DZ44" s="58">
        <v>72.702119999999994</v>
      </c>
      <c r="EA44" s="58"/>
      <c r="EB44" s="58">
        <v>54.617487031125307</v>
      </c>
      <c r="EC44" s="58">
        <v>2.4122400000000002</v>
      </c>
      <c r="ED44" s="58">
        <v>25.544160000000005</v>
      </c>
      <c r="EE44" s="58">
        <v>0.73265999999999998</v>
      </c>
      <c r="EF44" s="58">
        <v>7.4009299999999998</v>
      </c>
      <c r="EG44" s="58">
        <v>7.5627881140422222</v>
      </c>
      <c r="EH44" s="58"/>
      <c r="EI44" s="58">
        <v>6.986705999999999</v>
      </c>
      <c r="EJ44" s="58">
        <v>1.1343080000000001</v>
      </c>
      <c r="EK44" s="58"/>
      <c r="EL44" s="58">
        <v>3.5746423551511564</v>
      </c>
      <c r="EM44" s="58">
        <v>1.5200960000000001</v>
      </c>
      <c r="EN44" s="58">
        <v>1.6102780000000001</v>
      </c>
      <c r="EO44" s="58">
        <v>1.5801280000000002</v>
      </c>
      <c r="EP44" s="58">
        <v>464.15199999999999</v>
      </c>
      <c r="EQ44" s="58">
        <v>1.7653999999999996</v>
      </c>
      <c r="ER44" s="58">
        <v>276.8450928707166</v>
      </c>
      <c r="ES44" s="58">
        <v>23.229226768377252</v>
      </c>
      <c r="ET44" s="58"/>
      <c r="EU44" s="58">
        <v>240.44239999999999</v>
      </c>
    </row>
    <row r="45" spans="1:151" x14ac:dyDescent="0.25">
      <c r="A45" t="s">
        <v>282</v>
      </c>
      <c r="B45" t="s">
        <v>119</v>
      </c>
      <c r="C45" t="s">
        <v>228</v>
      </c>
      <c r="D45" t="s">
        <v>229</v>
      </c>
      <c r="E45" s="62">
        <v>45469</v>
      </c>
      <c r="F45" s="62">
        <v>45499</v>
      </c>
      <c r="K45">
        <v>405</v>
      </c>
      <c r="P45">
        <v>40.4</v>
      </c>
      <c r="Q45">
        <v>40.4</v>
      </c>
      <c r="S45">
        <v>7</v>
      </c>
      <c r="T45">
        <v>3.54</v>
      </c>
      <c r="V45">
        <v>7.36</v>
      </c>
      <c r="W45">
        <v>5.23</v>
      </c>
      <c r="X45">
        <v>1.91</v>
      </c>
      <c r="AA45">
        <v>25.1</v>
      </c>
      <c r="AB45">
        <v>6.78</v>
      </c>
      <c r="AD45">
        <v>4.18</v>
      </c>
      <c r="AF45">
        <v>1.61</v>
      </c>
      <c r="AI45">
        <v>29.4</v>
      </c>
      <c r="AK45">
        <v>0.81</v>
      </c>
      <c r="AQ45">
        <v>7.3</v>
      </c>
      <c r="AR45">
        <v>26.5</v>
      </c>
      <c r="AW45">
        <v>7.15</v>
      </c>
      <c r="AX45">
        <v>7.15</v>
      </c>
      <c r="AY45">
        <v>63.2</v>
      </c>
      <c r="BC45">
        <v>51.6</v>
      </c>
      <c r="BE45">
        <v>5.6</v>
      </c>
      <c r="BF45">
        <v>1.5</v>
      </c>
      <c r="BG45">
        <v>26.4</v>
      </c>
      <c r="BH45">
        <v>0.5</v>
      </c>
      <c r="BI45">
        <v>1.1000000000000001</v>
      </c>
      <c r="BJ45">
        <v>1.1000000000000001</v>
      </c>
      <c r="BL45">
        <v>5.2</v>
      </c>
      <c r="BM45">
        <v>0.6</v>
      </c>
      <c r="BO45">
        <v>0.67</v>
      </c>
      <c r="BP45">
        <v>1.1399999999999999</v>
      </c>
      <c r="BQ45">
        <v>1.1399999999999999</v>
      </c>
      <c r="BR45">
        <v>1.1399999999999999</v>
      </c>
      <c r="BS45">
        <v>171</v>
      </c>
      <c r="BT45">
        <v>0.7</v>
      </c>
      <c r="BU45">
        <v>48</v>
      </c>
      <c r="BV45">
        <v>4.55</v>
      </c>
      <c r="BX45">
        <v>151</v>
      </c>
      <c r="CD45" s="58"/>
      <c r="CE45" s="58"/>
      <c r="CF45" s="58"/>
      <c r="CG45" s="58"/>
      <c r="CH45" s="58">
        <v>781.55000000000007</v>
      </c>
      <c r="CI45" s="58"/>
      <c r="CJ45" s="58"/>
      <c r="CK45" s="58"/>
      <c r="CL45" s="58"/>
      <c r="CM45" s="58">
        <v>138.79904999999999</v>
      </c>
      <c r="CN45" s="58">
        <v>145.56159896086101</v>
      </c>
      <c r="CO45" s="58"/>
      <c r="CP45" s="58">
        <v>7.3075000000000001</v>
      </c>
      <c r="CQ45" s="58">
        <v>2.5656840000000001</v>
      </c>
      <c r="CR45" s="58"/>
      <c r="CS45" s="58">
        <v>147.47727538461541</v>
      </c>
      <c r="CT45" s="58">
        <v>109.43113823471384</v>
      </c>
      <c r="CU45" s="58">
        <v>28.600680095285725</v>
      </c>
      <c r="CV45" s="58"/>
      <c r="CW45" s="58"/>
      <c r="CX45" s="58">
        <v>30.78218</v>
      </c>
      <c r="CY45" s="58">
        <v>147.53455007949125</v>
      </c>
      <c r="CZ45" s="58"/>
      <c r="DA45" s="58">
        <v>5.2007130000000004</v>
      </c>
      <c r="DB45" s="58"/>
      <c r="DC45" s="58">
        <v>35.854366049856694</v>
      </c>
      <c r="DD45" s="58"/>
      <c r="DE45" s="58"/>
      <c r="DF45" s="58">
        <v>561.75614704014174</v>
      </c>
      <c r="DG45" s="58"/>
      <c r="DH45" s="58">
        <v>14.271359885006888</v>
      </c>
      <c r="DI45" s="58"/>
      <c r="DJ45" s="58"/>
      <c r="DK45" s="58"/>
      <c r="DL45" s="58"/>
      <c r="DM45" s="58"/>
      <c r="DN45" s="58">
        <v>10.44265</v>
      </c>
      <c r="DO45" s="58">
        <v>510.872970424703</v>
      </c>
      <c r="DP45" s="58"/>
      <c r="DQ45" s="58"/>
      <c r="DR45" s="58"/>
      <c r="DS45" s="58"/>
      <c r="DT45" s="58">
        <v>122.29634999999999</v>
      </c>
      <c r="DU45" s="58">
        <v>126.25284131131276</v>
      </c>
      <c r="DV45" s="58">
        <v>83.660399999999996</v>
      </c>
      <c r="DW45" s="58"/>
      <c r="DX45" s="58"/>
      <c r="DY45" s="58"/>
      <c r="DZ45" s="58">
        <v>70.708179999999999</v>
      </c>
      <c r="EA45" s="58"/>
      <c r="EB45" s="58">
        <v>115.14896947326417</v>
      </c>
      <c r="EC45" s="58">
        <v>2.6661600000000001</v>
      </c>
      <c r="ED45" s="58">
        <v>29.683260000000004</v>
      </c>
      <c r="EE45" s="58">
        <v>0.61055000000000004</v>
      </c>
      <c r="EF45" s="58">
        <v>24.516300000000001</v>
      </c>
      <c r="EG45" s="58">
        <v>25.052470735474238</v>
      </c>
      <c r="EH45" s="58"/>
      <c r="EI45" s="58">
        <v>6.4974089999999993</v>
      </c>
      <c r="EJ45" s="58">
        <v>0.96749799999999986</v>
      </c>
      <c r="EK45" s="58"/>
      <c r="EL45" s="58">
        <v>14.618345733525496</v>
      </c>
      <c r="EM45" s="58">
        <v>2.1893920000000002</v>
      </c>
      <c r="EN45" s="58">
        <v>2.3192809999999997</v>
      </c>
      <c r="EO45" s="58">
        <v>2.2758560000000001</v>
      </c>
      <c r="EP45" s="58">
        <v>467.72239999999999</v>
      </c>
      <c r="EQ45" s="58">
        <v>2.3958999999999997</v>
      </c>
      <c r="ER45" s="58">
        <v>1409.6240967270433</v>
      </c>
      <c r="ES45" s="58">
        <v>86.198650312066576</v>
      </c>
      <c r="ET45" s="58"/>
      <c r="EU45" s="58">
        <v>222.88200000000001</v>
      </c>
    </row>
    <row r="46" spans="1:151" x14ac:dyDescent="0.25">
      <c r="A46" t="s">
        <v>283</v>
      </c>
      <c r="B46" t="s">
        <v>119</v>
      </c>
      <c r="C46" t="s">
        <v>228</v>
      </c>
      <c r="D46" t="s">
        <v>229</v>
      </c>
      <c r="E46" s="62">
        <v>45469</v>
      </c>
      <c r="F46" s="62">
        <v>45499</v>
      </c>
      <c r="K46">
        <v>386</v>
      </c>
      <c r="P46">
        <v>42.7</v>
      </c>
      <c r="Q46">
        <v>42.7</v>
      </c>
      <c r="S46">
        <v>7</v>
      </c>
      <c r="T46">
        <v>3.18</v>
      </c>
      <c r="V46">
        <v>7.55</v>
      </c>
      <c r="W46">
        <v>5.08</v>
      </c>
      <c r="X46">
        <v>1.67</v>
      </c>
      <c r="AA46">
        <v>25.8</v>
      </c>
      <c r="AB46">
        <v>7.2</v>
      </c>
      <c r="AD46">
        <v>4.03</v>
      </c>
      <c r="AF46">
        <v>1.46</v>
      </c>
      <c r="AI46">
        <v>28.8</v>
      </c>
      <c r="AK46">
        <v>0.61</v>
      </c>
      <c r="AQ46">
        <v>7.44</v>
      </c>
      <c r="AR46">
        <v>28.6</v>
      </c>
      <c r="AW46">
        <v>6.74</v>
      </c>
      <c r="AX46">
        <v>6.74</v>
      </c>
      <c r="AY46">
        <v>63.1</v>
      </c>
      <c r="BC46">
        <v>49.3</v>
      </c>
      <c r="BE46">
        <v>5.98</v>
      </c>
      <c r="BF46">
        <v>2.2000000000000002</v>
      </c>
      <c r="BG46">
        <v>23.8</v>
      </c>
      <c r="BH46">
        <v>0.5</v>
      </c>
      <c r="BI46">
        <v>1.31</v>
      </c>
      <c r="BJ46">
        <v>1.31</v>
      </c>
      <c r="BL46">
        <v>5.37</v>
      </c>
      <c r="BM46">
        <v>0.62</v>
      </c>
      <c r="BO46">
        <v>0.56000000000000005</v>
      </c>
      <c r="BP46">
        <v>1.2</v>
      </c>
      <c r="BQ46">
        <v>1.2</v>
      </c>
      <c r="BR46">
        <v>1.2</v>
      </c>
      <c r="BS46">
        <v>162</v>
      </c>
      <c r="BT46">
        <v>0.5</v>
      </c>
      <c r="BU46">
        <v>48.4</v>
      </c>
      <c r="BV46">
        <v>4.2699999999999996</v>
      </c>
      <c r="BX46">
        <v>150</v>
      </c>
      <c r="CD46" s="58"/>
      <c r="CE46" s="58"/>
      <c r="CF46" s="58"/>
      <c r="CG46" s="58"/>
      <c r="CH46" s="58">
        <v>543.7355</v>
      </c>
      <c r="CI46" s="58"/>
      <c r="CJ46" s="58"/>
      <c r="CK46" s="58"/>
      <c r="CL46" s="58"/>
      <c r="CM46" s="58">
        <v>57.862220000000001</v>
      </c>
      <c r="CN46" s="58">
        <v>60.681375431785092</v>
      </c>
      <c r="CO46" s="58"/>
      <c r="CP46" s="58" t="s">
        <v>207</v>
      </c>
      <c r="CQ46" s="58">
        <v>2.5974900000000001</v>
      </c>
      <c r="CR46" s="58"/>
      <c r="CS46" s="58">
        <v>73.45171692307693</v>
      </c>
      <c r="CT46" s="58">
        <v>57.860142055136052</v>
      </c>
      <c r="CU46" s="58">
        <v>11.984495505514463</v>
      </c>
      <c r="CV46" s="58"/>
      <c r="CW46" s="58"/>
      <c r="CX46" s="58">
        <v>31.319860000000002</v>
      </c>
      <c r="CY46" s="58">
        <v>70.655218124006353</v>
      </c>
      <c r="CZ46" s="58"/>
      <c r="DA46" s="58">
        <v>5.1889200000000004</v>
      </c>
      <c r="DB46" s="58"/>
      <c r="DC46" s="58">
        <v>18.270835095693744</v>
      </c>
      <c r="DD46" s="58"/>
      <c r="DE46" s="58"/>
      <c r="DF46" s="58">
        <v>187.05658758434782</v>
      </c>
      <c r="DG46" s="58"/>
      <c r="DH46" s="58">
        <v>7.6758310138483257</v>
      </c>
      <c r="DI46" s="58"/>
      <c r="DJ46" s="58"/>
      <c r="DK46" s="58"/>
      <c r="DL46" s="58"/>
      <c r="DM46" s="58"/>
      <c r="DN46" s="58">
        <v>11.944675</v>
      </c>
      <c r="DO46" s="58">
        <v>182.53794491202288</v>
      </c>
      <c r="DP46" s="58"/>
      <c r="DQ46" s="58"/>
      <c r="DR46" s="58"/>
      <c r="DS46" s="58"/>
      <c r="DT46" s="58">
        <v>41.428619999999995</v>
      </c>
      <c r="DU46" s="58">
        <v>42.768905094932741</v>
      </c>
      <c r="DV46" s="58">
        <v>97.330399999999997</v>
      </c>
      <c r="DW46" s="58"/>
      <c r="DX46" s="58"/>
      <c r="DY46" s="58"/>
      <c r="DZ46" s="58">
        <v>74.389300000000006</v>
      </c>
      <c r="EA46" s="58"/>
      <c r="EB46" s="58">
        <v>45.572552873104549</v>
      </c>
      <c r="EC46" s="58">
        <v>2.6661600000000001</v>
      </c>
      <c r="ED46" s="58">
        <v>36.187560000000005</v>
      </c>
      <c r="EE46" s="58">
        <v>0.73265999999999998</v>
      </c>
      <c r="EF46" s="58">
        <v>11.567550000000001</v>
      </c>
      <c r="EG46" s="58">
        <v>11.820531966737844</v>
      </c>
      <c r="EH46" s="58"/>
      <c r="EI46" s="58">
        <v>7.3963499999999991</v>
      </c>
      <c r="EJ46" s="58">
        <v>1.1676699999999998</v>
      </c>
      <c r="EK46" s="58"/>
      <c r="EL46" s="58">
        <v>7.7545755883311029</v>
      </c>
      <c r="EM46" s="58">
        <v>1.7016</v>
      </c>
      <c r="EN46" s="58">
        <v>1.8025500000000001</v>
      </c>
      <c r="EO46" s="58">
        <v>1.7688000000000001</v>
      </c>
      <c r="EP46" s="58">
        <v>474.86319999999995</v>
      </c>
      <c r="EQ46" s="58">
        <v>1.8914999999999997</v>
      </c>
      <c r="ER46" s="58">
        <v>735.29040721167382</v>
      </c>
      <c r="ES46" s="58">
        <v>45.205897191400837</v>
      </c>
      <c r="ET46" s="58"/>
      <c r="EU46" s="58">
        <v>239.0916</v>
      </c>
    </row>
    <row r="47" spans="1:151" x14ac:dyDescent="0.25">
      <c r="A47" t="s">
        <v>284</v>
      </c>
      <c r="B47" t="s">
        <v>119</v>
      </c>
      <c r="C47" t="s">
        <v>228</v>
      </c>
      <c r="D47" t="s">
        <v>229</v>
      </c>
      <c r="E47" s="62">
        <v>45469</v>
      </c>
      <c r="F47" s="62">
        <v>45499</v>
      </c>
      <c r="K47">
        <v>393</v>
      </c>
      <c r="P47">
        <v>40.1</v>
      </c>
      <c r="Q47">
        <v>40.1</v>
      </c>
      <c r="S47">
        <v>7</v>
      </c>
      <c r="T47">
        <v>2.59</v>
      </c>
      <c r="V47">
        <v>6.31</v>
      </c>
      <c r="W47">
        <v>3.54</v>
      </c>
      <c r="X47">
        <v>1.51</v>
      </c>
      <c r="AA47">
        <v>25.6</v>
      </c>
      <c r="AB47">
        <v>6.05</v>
      </c>
      <c r="AD47">
        <v>4.1100000000000003</v>
      </c>
      <c r="AF47">
        <v>1.39</v>
      </c>
      <c r="AI47">
        <v>24.5</v>
      </c>
      <c r="AK47">
        <v>0.59</v>
      </c>
      <c r="AQ47">
        <v>7.54</v>
      </c>
      <c r="AR47">
        <v>22.2</v>
      </c>
      <c r="AW47">
        <v>6.01</v>
      </c>
      <c r="AX47">
        <v>6.01</v>
      </c>
      <c r="AY47">
        <v>68.599999999999994</v>
      </c>
      <c r="BC47">
        <v>49.6</v>
      </c>
      <c r="BE47">
        <v>5.47</v>
      </c>
      <c r="BF47">
        <v>1.9</v>
      </c>
      <c r="BG47">
        <v>26.6</v>
      </c>
      <c r="BH47">
        <v>0.5</v>
      </c>
      <c r="BI47">
        <v>0.99</v>
      </c>
      <c r="BJ47">
        <v>0.99</v>
      </c>
      <c r="BL47">
        <v>5.27</v>
      </c>
      <c r="BM47">
        <v>0.61</v>
      </c>
      <c r="BO47">
        <v>0.62</v>
      </c>
      <c r="BP47">
        <v>1.23</v>
      </c>
      <c r="BQ47">
        <v>1.23</v>
      </c>
      <c r="BR47">
        <v>1.23</v>
      </c>
      <c r="BS47">
        <v>180</v>
      </c>
      <c r="BT47">
        <v>0.5</v>
      </c>
      <c r="BU47">
        <v>37.6</v>
      </c>
      <c r="BV47">
        <v>3.75</v>
      </c>
      <c r="BX47">
        <v>149</v>
      </c>
      <c r="CD47" s="58"/>
      <c r="CE47" s="58"/>
      <c r="CF47" s="58"/>
      <c r="CG47" s="58"/>
      <c r="CH47" s="58">
        <v>522.52200000000005</v>
      </c>
      <c r="CI47" s="58"/>
      <c r="CJ47" s="58"/>
      <c r="CK47" s="58"/>
      <c r="CL47" s="58"/>
      <c r="CM47" s="58">
        <v>52.12285</v>
      </c>
      <c r="CN47" s="58">
        <v>54.662372605555397</v>
      </c>
      <c r="CO47" s="58"/>
      <c r="CP47" s="58" t="s">
        <v>207</v>
      </c>
      <c r="CQ47" s="58">
        <v>2.6929080000000001</v>
      </c>
      <c r="CR47" s="58"/>
      <c r="CS47" s="58">
        <v>32.364662769230769</v>
      </c>
      <c r="CT47" s="58">
        <v>24.584842968091404</v>
      </c>
      <c r="CU47" s="58">
        <v>6.1717257047721832</v>
      </c>
      <c r="CV47" s="58"/>
      <c r="CW47" s="58"/>
      <c r="CX47" s="58">
        <v>30.244500000000002</v>
      </c>
      <c r="CY47" s="58">
        <v>32.849489666136726</v>
      </c>
      <c r="CZ47" s="58"/>
      <c r="DA47" s="58">
        <v>5.8493279999999999</v>
      </c>
      <c r="DB47" s="58"/>
      <c r="DC47" s="58">
        <v>7.7321715922214915</v>
      </c>
      <c r="DD47" s="58"/>
      <c r="DE47" s="58"/>
      <c r="DF47" s="58">
        <v>137.80030746809322</v>
      </c>
      <c r="DG47" s="58"/>
      <c r="DH47" s="58">
        <v>3.2409064280692932</v>
      </c>
      <c r="DI47" s="58"/>
      <c r="DJ47" s="58"/>
      <c r="DK47" s="58"/>
      <c r="DL47" s="58"/>
      <c r="DM47" s="58"/>
      <c r="DN47" s="58">
        <v>12.330909999999999</v>
      </c>
      <c r="DO47" s="58">
        <v>115.82120082916211</v>
      </c>
      <c r="DP47" s="58"/>
      <c r="DQ47" s="58"/>
      <c r="DR47" s="58"/>
      <c r="DS47" s="58"/>
      <c r="DT47" s="58">
        <v>26.799869999999995</v>
      </c>
      <c r="DU47" s="58">
        <v>27.666890584010162</v>
      </c>
      <c r="DV47" s="58">
        <v>91.096879999999985</v>
      </c>
      <c r="DW47" s="58"/>
      <c r="DX47" s="58"/>
      <c r="DY47" s="58"/>
      <c r="DZ47" s="58">
        <v>63.959460000000007</v>
      </c>
      <c r="EA47" s="58"/>
      <c r="EB47" s="58">
        <v>26.091156225059859</v>
      </c>
      <c r="EC47" s="58">
        <v>3.3009600000000003</v>
      </c>
      <c r="ED47" s="58">
        <v>49.905720000000009</v>
      </c>
      <c r="EE47" s="58">
        <v>0.85477000000000003</v>
      </c>
      <c r="EF47" s="58">
        <v>5.1679900000000005</v>
      </c>
      <c r="EG47" s="58">
        <v>5.2810137841445695</v>
      </c>
      <c r="EH47" s="58"/>
      <c r="EI47" s="58">
        <v>7.5215189999999996</v>
      </c>
      <c r="EJ47" s="58">
        <v>1.100946</v>
      </c>
      <c r="EK47" s="58"/>
      <c r="EL47" s="58">
        <v>3.3005483726475533</v>
      </c>
      <c r="EM47" s="58">
        <v>1.4974080000000001</v>
      </c>
      <c r="EN47" s="58">
        <v>1.586244</v>
      </c>
      <c r="EO47" s="58">
        <v>1.5565440000000001</v>
      </c>
      <c r="EP47" s="58">
        <v>382.03279999999995</v>
      </c>
      <c r="EQ47" s="58">
        <v>2.3958999999999997</v>
      </c>
      <c r="ER47" s="58">
        <v>297.16399876948475</v>
      </c>
      <c r="ES47" s="58">
        <v>19.585426490984744</v>
      </c>
      <c r="ET47" s="58"/>
      <c r="EU47" s="58">
        <v>259.35360000000003</v>
      </c>
    </row>
    <row r="48" spans="1:151" x14ac:dyDescent="0.25">
      <c r="A48" t="s">
        <v>285</v>
      </c>
      <c r="B48" t="s">
        <v>119</v>
      </c>
      <c r="C48" t="s">
        <v>228</v>
      </c>
      <c r="D48" t="s">
        <v>229</v>
      </c>
      <c r="E48" s="62">
        <v>45469</v>
      </c>
      <c r="F48" s="62">
        <v>45499</v>
      </c>
      <c r="K48">
        <v>387</v>
      </c>
      <c r="P48">
        <v>35.299999999999997</v>
      </c>
      <c r="Q48">
        <v>35.299999999999997</v>
      </c>
      <c r="S48">
        <v>6</v>
      </c>
      <c r="T48">
        <v>2.76</v>
      </c>
      <c r="V48">
        <v>6.3</v>
      </c>
      <c r="W48">
        <v>3.91</v>
      </c>
      <c r="X48">
        <v>1.89</v>
      </c>
      <c r="AA48">
        <v>25.5</v>
      </c>
      <c r="AB48">
        <v>7.24</v>
      </c>
      <c r="AD48">
        <v>4.01</v>
      </c>
      <c r="AF48">
        <v>1.27</v>
      </c>
      <c r="AI48">
        <v>25.9</v>
      </c>
      <c r="AK48">
        <v>0.46</v>
      </c>
      <c r="AQ48">
        <v>7.5</v>
      </c>
      <c r="AR48">
        <v>25.5</v>
      </c>
      <c r="AW48">
        <v>6.67</v>
      </c>
      <c r="AX48">
        <v>6.67</v>
      </c>
      <c r="AY48">
        <v>63.2</v>
      </c>
      <c r="BC48">
        <v>53.2</v>
      </c>
      <c r="BE48">
        <v>6.48</v>
      </c>
      <c r="BF48">
        <v>1.1000000000000001</v>
      </c>
      <c r="BG48">
        <v>22.3</v>
      </c>
      <c r="BH48">
        <v>0.4</v>
      </c>
      <c r="BI48">
        <v>1.1100000000000001</v>
      </c>
      <c r="BJ48">
        <v>1.1100000000000001</v>
      </c>
      <c r="BL48">
        <v>5.34</v>
      </c>
      <c r="BM48">
        <v>0.59</v>
      </c>
      <c r="BO48">
        <v>0.48</v>
      </c>
      <c r="BP48">
        <v>1.1499999999999999</v>
      </c>
      <c r="BQ48">
        <v>1.1499999999999999</v>
      </c>
      <c r="BR48">
        <v>1.1499999999999999</v>
      </c>
      <c r="BS48">
        <v>174</v>
      </c>
      <c r="BT48">
        <v>0.9</v>
      </c>
      <c r="BU48">
        <v>38.1</v>
      </c>
      <c r="BV48">
        <v>3.7</v>
      </c>
      <c r="BX48">
        <v>151</v>
      </c>
      <c r="CD48" s="58"/>
      <c r="CE48" s="58"/>
      <c r="CF48" s="58"/>
      <c r="CG48" s="58"/>
      <c r="CH48" s="58">
        <v>388.54200000000003</v>
      </c>
      <c r="CI48" s="58"/>
      <c r="CJ48" s="58"/>
      <c r="CK48" s="58"/>
      <c r="CL48" s="58"/>
      <c r="CM48" s="58">
        <v>89.135929999999988</v>
      </c>
      <c r="CN48" s="58">
        <v>93.478798995118325</v>
      </c>
      <c r="CO48" s="58"/>
      <c r="CP48" s="58">
        <v>8.7690000000000001</v>
      </c>
      <c r="CQ48" s="58">
        <v>1.9931759999999998</v>
      </c>
      <c r="CR48" s="58"/>
      <c r="CS48" s="58">
        <v>17.903856000000001</v>
      </c>
      <c r="CT48" s="58">
        <v>13.150032285258193</v>
      </c>
      <c r="CU48" s="58">
        <v>3.6242967084309439</v>
      </c>
      <c r="CV48" s="58"/>
      <c r="CW48" s="58"/>
      <c r="CX48" s="58">
        <v>26.077479999999998</v>
      </c>
      <c r="CY48" s="58">
        <v>17.577358505564387</v>
      </c>
      <c r="CZ48" s="58"/>
      <c r="DA48" s="58">
        <v>4.9412670000000007</v>
      </c>
      <c r="DB48" s="58"/>
      <c r="DC48" s="58">
        <v>4.3872914367716014</v>
      </c>
      <c r="DD48" s="58"/>
      <c r="DE48" s="58"/>
      <c r="DF48" s="58">
        <v>70.366114451792285</v>
      </c>
      <c r="DG48" s="58"/>
      <c r="DH48" s="58">
        <v>1.8194562403196031</v>
      </c>
      <c r="DI48" s="58"/>
      <c r="DJ48" s="58"/>
      <c r="DK48" s="58"/>
      <c r="DL48" s="58"/>
      <c r="DM48" s="58"/>
      <c r="DN48" s="58">
        <v>10.399735</v>
      </c>
      <c r="DO48" s="58">
        <v>64.383990793250234</v>
      </c>
      <c r="DP48" s="58"/>
      <c r="DQ48" s="58"/>
      <c r="DR48" s="58"/>
      <c r="DS48" s="58"/>
      <c r="DT48" s="58">
        <v>15.68202</v>
      </c>
      <c r="DU48" s="58">
        <v>16.189359555709004</v>
      </c>
      <c r="DV48" s="58">
        <v>70.755920000000003</v>
      </c>
      <c r="DW48" s="58"/>
      <c r="DX48" s="58"/>
      <c r="DY48" s="58"/>
      <c r="DZ48" s="58">
        <v>68.254100000000008</v>
      </c>
      <c r="EA48" s="58"/>
      <c r="EB48" s="58">
        <v>13.857302972865124</v>
      </c>
      <c r="EC48" s="58">
        <v>2.4122400000000002</v>
      </c>
      <c r="ED48" s="58">
        <v>144.27720000000002</v>
      </c>
      <c r="EE48" s="58">
        <v>0.61055000000000004</v>
      </c>
      <c r="EF48" s="58">
        <v>2.8199500000000004</v>
      </c>
      <c r="EG48" s="58">
        <v>2.8816222207470368</v>
      </c>
      <c r="EH48" s="58"/>
      <c r="EI48" s="58">
        <v>6.7249889999999999</v>
      </c>
      <c r="EJ48" s="58">
        <v>0.93413600000000008</v>
      </c>
      <c r="EK48" s="58"/>
      <c r="EL48" s="58">
        <v>1.6902462254388855</v>
      </c>
      <c r="EM48" s="58">
        <v>1.7583200000000001</v>
      </c>
      <c r="EN48" s="58">
        <v>1.862635</v>
      </c>
      <c r="EO48" s="58">
        <v>1.8277600000000001</v>
      </c>
      <c r="EP48" s="58">
        <v>499.85599999999999</v>
      </c>
      <c r="EQ48" s="58">
        <v>135.55749999999998</v>
      </c>
      <c r="ER48" s="58">
        <v>160.646349762136</v>
      </c>
      <c r="ES48" s="58">
        <v>10.863079576976421</v>
      </c>
      <c r="ET48" s="58"/>
      <c r="EU48" s="58">
        <v>222.88200000000001</v>
      </c>
    </row>
    <row r="49" spans="1:151" x14ac:dyDescent="0.25">
      <c r="A49" t="s">
        <v>286</v>
      </c>
      <c r="B49" t="s">
        <v>119</v>
      </c>
      <c r="C49" t="s">
        <v>228</v>
      </c>
      <c r="D49" t="s">
        <v>229</v>
      </c>
      <c r="E49" s="62">
        <v>45469</v>
      </c>
      <c r="F49" s="62">
        <v>45499</v>
      </c>
      <c r="K49">
        <v>357</v>
      </c>
      <c r="P49">
        <v>40.4</v>
      </c>
      <c r="Q49">
        <v>40.4</v>
      </c>
      <c r="S49">
        <v>8</v>
      </c>
      <c r="T49">
        <v>3.37</v>
      </c>
      <c r="V49">
        <v>7.41</v>
      </c>
      <c r="W49">
        <v>4.33</v>
      </c>
      <c r="X49">
        <v>1.94</v>
      </c>
      <c r="AA49">
        <v>25.1</v>
      </c>
      <c r="AB49">
        <v>7.82</v>
      </c>
      <c r="AD49">
        <v>3.83</v>
      </c>
      <c r="AF49">
        <v>1.45</v>
      </c>
      <c r="AI49">
        <v>28.2</v>
      </c>
      <c r="AK49">
        <v>0.45</v>
      </c>
      <c r="AQ49">
        <v>7.56</v>
      </c>
      <c r="AR49">
        <v>30.2</v>
      </c>
      <c r="AW49">
        <v>7.33</v>
      </c>
      <c r="AX49">
        <v>7.33</v>
      </c>
      <c r="AY49">
        <v>59.6</v>
      </c>
      <c r="BC49">
        <v>51.6</v>
      </c>
      <c r="BE49">
        <v>7.05</v>
      </c>
      <c r="BF49">
        <v>2.1</v>
      </c>
      <c r="BG49">
        <v>26.9</v>
      </c>
      <c r="BH49">
        <v>0.4</v>
      </c>
      <c r="BI49">
        <v>1.0900000000000001</v>
      </c>
      <c r="BJ49">
        <v>1.0900000000000001</v>
      </c>
      <c r="BL49">
        <v>5.34</v>
      </c>
      <c r="BM49">
        <v>0.63</v>
      </c>
      <c r="BO49">
        <v>0.71</v>
      </c>
      <c r="BP49">
        <v>1.1299999999999999</v>
      </c>
      <c r="BQ49">
        <v>1.1299999999999999</v>
      </c>
      <c r="BR49">
        <v>1.1299999999999999</v>
      </c>
      <c r="BS49">
        <v>187</v>
      </c>
      <c r="BT49">
        <v>0.6</v>
      </c>
      <c r="BU49">
        <v>42.7</v>
      </c>
      <c r="BV49">
        <v>3.86</v>
      </c>
      <c r="BX49">
        <v>161</v>
      </c>
      <c r="CD49" s="58"/>
      <c r="CE49" s="58"/>
      <c r="CF49" s="58"/>
      <c r="CG49" s="58"/>
      <c r="CH49" s="58">
        <v>339.416</v>
      </c>
      <c r="CI49" s="58"/>
      <c r="CJ49" s="58"/>
      <c r="CK49" s="58"/>
      <c r="CL49" s="58"/>
      <c r="CM49" s="58">
        <v>55.753880000000002</v>
      </c>
      <c r="CN49" s="58">
        <v>58.47031316908847</v>
      </c>
      <c r="CO49" s="58"/>
      <c r="CP49" s="58">
        <v>16.076499999999999</v>
      </c>
      <c r="CQ49" s="58">
        <v>1.9295640000000001</v>
      </c>
      <c r="CR49" s="58"/>
      <c r="CS49" s="58">
        <v>22.322435846153848</v>
      </c>
      <c r="CT49" s="58">
        <v>16.809171703764822</v>
      </c>
      <c r="CU49" s="58">
        <v>4.9095904293122059</v>
      </c>
      <c r="CV49" s="58"/>
      <c r="CW49" s="58"/>
      <c r="CX49" s="58">
        <v>29.303560000000001</v>
      </c>
      <c r="CY49" s="58">
        <v>23.97436438791733</v>
      </c>
      <c r="CZ49" s="58"/>
      <c r="DA49" s="58">
        <v>4.7407859999999999</v>
      </c>
      <c r="DB49" s="58"/>
      <c r="DC49" s="58">
        <v>5.4640679251698536</v>
      </c>
      <c r="DD49" s="58"/>
      <c r="DE49" s="58"/>
      <c r="DF49" s="58">
        <v>86.902151347963468</v>
      </c>
      <c r="DG49" s="58"/>
      <c r="DH49" s="58">
        <v>2.1833474883835238</v>
      </c>
      <c r="DI49" s="58"/>
      <c r="DJ49" s="58"/>
      <c r="DK49" s="58"/>
      <c r="DL49" s="58"/>
      <c r="DM49" s="58"/>
      <c r="DN49" s="58">
        <v>10.042110000000001</v>
      </c>
      <c r="DO49" s="58">
        <v>84.212393754939626</v>
      </c>
      <c r="DP49" s="58"/>
      <c r="DQ49" s="58"/>
      <c r="DR49" s="58"/>
      <c r="DS49" s="58"/>
      <c r="DT49" s="58">
        <v>20.304704999999998</v>
      </c>
      <c r="DU49" s="58">
        <v>20.961596141160541</v>
      </c>
      <c r="DV49" s="58">
        <v>57.085920000000002</v>
      </c>
      <c r="DW49" s="58"/>
      <c r="DX49" s="58"/>
      <c r="DY49" s="58"/>
      <c r="DZ49" s="58">
        <v>68.867620000000002</v>
      </c>
      <c r="EA49" s="58"/>
      <c r="EB49" s="58">
        <v>18.553711093375899</v>
      </c>
      <c r="EC49" s="58">
        <v>2.1583200000000002</v>
      </c>
      <c r="ED49" s="58">
        <v>155.51190000000003</v>
      </c>
      <c r="EE49" s="58">
        <v>0.61055000000000004</v>
      </c>
      <c r="EF49" s="58">
        <v>3.7062200000000005</v>
      </c>
      <c r="EG49" s="58">
        <v>3.7872749186961054</v>
      </c>
      <c r="EH49" s="58"/>
      <c r="EI49" s="58">
        <v>6.3836189999999995</v>
      </c>
      <c r="EJ49" s="58">
        <v>0.93413600000000008</v>
      </c>
      <c r="EK49" s="58"/>
      <c r="EL49" s="58">
        <v>2.215593025237458</v>
      </c>
      <c r="EM49" s="58">
        <v>1.576816</v>
      </c>
      <c r="EN49" s="58">
        <v>1.6703629999999998</v>
      </c>
      <c r="EO49" s="58">
        <v>1.6390879999999999</v>
      </c>
      <c r="EP49" s="58">
        <v>473.07799999999997</v>
      </c>
      <c r="EQ49" s="58">
        <v>2.9002999999999997</v>
      </c>
      <c r="ER49" s="58">
        <v>213.34851193706598</v>
      </c>
      <c r="ES49" s="58">
        <v>13.49344790221914</v>
      </c>
      <c r="ET49" s="58"/>
      <c r="EU49" s="58">
        <v>206.67240000000001</v>
      </c>
    </row>
    <row r="50" spans="1:151" x14ac:dyDescent="0.25">
      <c r="A50" t="s">
        <v>287</v>
      </c>
      <c r="B50" t="s">
        <v>119</v>
      </c>
      <c r="C50" t="s">
        <v>228</v>
      </c>
      <c r="D50" t="s">
        <v>229</v>
      </c>
      <c r="E50" s="62">
        <v>45469</v>
      </c>
      <c r="F50" s="62">
        <v>45499</v>
      </c>
      <c r="K50">
        <v>386</v>
      </c>
      <c r="P50">
        <v>42.1</v>
      </c>
      <c r="Q50">
        <v>42.1</v>
      </c>
      <c r="S50">
        <v>9</v>
      </c>
      <c r="T50">
        <v>3.59</v>
      </c>
      <c r="V50">
        <v>6.03</v>
      </c>
      <c r="W50">
        <v>3.84</v>
      </c>
      <c r="X50">
        <v>1.27</v>
      </c>
      <c r="AA50">
        <v>26.7</v>
      </c>
      <c r="AB50">
        <v>5.83</v>
      </c>
      <c r="AD50">
        <v>3.89</v>
      </c>
      <c r="AF50">
        <v>1.3</v>
      </c>
      <c r="AI50">
        <v>20.8</v>
      </c>
      <c r="AK50">
        <v>0.59</v>
      </c>
      <c r="AQ50">
        <v>7.44</v>
      </c>
      <c r="AR50">
        <v>22</v>
      </c>
      <c r="AW50">
        <v>5.34</v>
      </c>
      <c r="AX50">
        <v>5.34</v>
      </c>
      <c r="AY50">
        <v>62.5</v>
      </c>
      <c r="BC50">
        <v>51.4</v>
      </c>
      <c r="BE50">
        <v>4.21</v>
      </c>
      <c r="BF50">
        <v>1.9</v>
      </c>
      <c r="BG50">
        <v>29.7</v>
      </c>
      <c r="BH50">
        <v>0.5</v>
      </c>
      <c r="BI50">
        <v>0.98</v>
      </c>
      <c r="BJ50">
        <v>0.98</v>
      </c>
      <c r="BL50">
        <v>5.2</v>
      </c>
      <c r="BM50">
        <v>0.64</v>
      </c>
      <c r="BO50">
        <v>0.49</v>
      </c>
      <c r="BP50">
        <v>0.99</v>
      </c>
      <c r="BQ50">
        <v>0.99</v>
      </c>
      <c r="BR50">
        <v>0.99</v>
      </c>
      <c r="BS50">
        <v>195</v>
      </c>
      <c r="BT50">
        <v>0.7</v>
      </c>
      <c r="BU50">
        <v>32.6</v>
      </c>
      <c r="BV50">
        <v>3.94</v>
      </c>
      <c r="BX50">
        <v>152</v>
      </c>
      <c r="CD50" s="58"/>
      <c r="CE50" s="58"/>
      <c r="CF50" s="58"/>
      <c r="CG50" s="58"/>
      <c r="CH50" s="58">
        <v>139.5625</v>
      </c>
      <c r="CI50" s="58"/>
      <c r="CJ50" s="58"/>
      <c r="CK50" s="58"/>
      <c r="CL50" s="58"/>
      <c r="CM50" s="58">
        <v>34.436219999999999</v>
      </c>
      <c r="CN50" s="58">
        <v>36.114016957378169</v>
      </c>
      <c r="CO50" s="58"/>
      <c r="CP50" s="58">
        <v>26.307000000000002</v>
      </c>
      <c r="CQ50" s="58">
        <v>1.8447480000000001</v>
      </c>
      <c r="CR50" s="58"/>
      <c r="CS50" s="58">
        <v>4.4759640000000003</v>
      </c>
      <c r="CT50" s="58">
        <v>3.2131818018761327</v>
      </c>
      <c r="CU50" s="58">
        <v>0.90317937143007554</v>
      </c>
      <c r="CV50" s="58"/>
      <c r="CW50" s="58"/>
      <c r="CX50" s="58">
        <v>36.293399999999998</v>
      </c>
      <c r="CY50" s="58">
        <v>4.6680853736089025</v>
      </c>
      <c r="CZ50" s="58"/>
      <c r="DA50" s="58">
        <v>8.0664119999999997</v>
      </c>
      <c r="DB50" s="58"/>
      <c r="DC50" s="58">
        <v>1.0195011432706855</v>
      </c>
      <c r="DD50" s="58"/>
      <c r="DE50" s="58"/>
      <c r="DF50" s="58">
        <v>21.5789417652163</v>
      </c>
      <c r="DG50" s="58"/>
      <c r="DH50" s="58">
        <v>0.43212085707590575</v>
      </c>
      <c r="DI50" s="58"/>
      <c r="DJ50" s="58"/>
      <c r="DK50" s="58"/>
      <c r="DL50" s="58"/>
      <c r="DM50" s="58"/>
      <c r="DN50" s="58">
        <v>17.523625000000003</v>
      </c>
      <c r="DO50" s="58">
        <v>21.34469259993622</v>
      </c>
      <c r="DP50" s="58"/>
      <c r="DQ50" s="58"/>
      <c r="DR50" s="58"/>
      <c r="DS50" s="58"/>
      <c r="DT50" s="58">
        <v>5.1376169999999988</v>
      </c>
      <c r="DU50" s="58">
        <v>5.3038274962360097</v>
      </c>
      <c r="DV50" s="58">
        <v>18.153759999999998</v>
      </c>
      <c r="DW50" s="58"/>
      <c r="DX50" s="58"/>
      <c r="DY50" s="58"/>
      <c r="DZ50" s="58">
        <v>101.84432000000001</v>
      </c>
      <c r="EA50" s="58"/>
      <c r="EB50" s="58">
        <v>4.2905456903431771</v>
      </c>
      <c r="EC50" s="58">
        <v>3.9357600000000001</v>
      </c>
      <c r="ED50" s="58">
        <v>20.695500000000003</v>
      </c>
      <c r="EE50" s="58">
        <v>1.0989900000000001</v>
      </c>
      <c r="EF50" s="58">
        <v>0.79418999999999995</v>
      </c>
      <c r="EG50" s="58">
        <v>0.81155891114916534</v>
      </c>
      <c r="EH50" s="58"/>
      <c r="EI50" s="58">
        <v>11.663474999999998</v>
      </c>
      <c r="EJ50" s="58">
        <v>1.8182290000000001</v>
      </c>
      <c r="EK50" s="58"/>
      <c r="EL50" s="58">
        <v>0.41114097375540454</v>
      </c>
      <c r="EM50" s="58">
        <v>3.3918560000000006</v>
      </c>
      <c r="EN50" s="58">
        <v>3.593083</v>
      </c>
      <c r="EO50" s="58">
        <v>3.5258080000000005</v>
      </c>
      <c r="EP50" s="58">
        <v>735.50239999999997</v>
      </c>
      <c r="EQ50" s="58">
        <v>2.6480999999999999</v>
      </c>
      <c r="ER50" s="58">
        <v>36.701023779650043</v>
      </c>
      <c r="ES50" s="58">
        <v>2.8581058425797501</v>
      </c>
      <c r="ET50" s="58"/>
      <c r="EU50" s="58">
        <v>375.5224</v>
      </c>
    </row>
    <row r="51" spans="1:151" x14ac:dyDescent="0.25">
      <c r="A51" t="s">
        <v>288</v>
      </c>
      <c r="B51" t="s">
        <v>119</v>
      </c>
      <c r="C51" t="s">
        <v>228</v>
      </c>
      <c r="D51" t="s">
        <v>229</v>
      </c>
      <c r="E51" s="62">
        <v>45469</v>
      </c>
      <c r="F51" s="62">
        <v>45499</v>
      </c>
      <c r="K51">
        <v>345</v>
      </c>
      <c r="P51">
        <v>39.700000000000003</v>
      </c>
      <c r="Q51">
        <v>39.700000000000003</v>
      </c>
      <c r="S51">
        <v>9</v>
      </c>
      <c r="T51">
        <v>4.5</v>
      </c>
      <c r="V51">
        <v>6</v>
      </c>
      <c r="W51">
        <v>3.74</v>
      </c>
      <c r="X51">
        <v>1.41</v>
      </c>
      <c r="AA51">
        <v>24.2</v>
      </c>
      <c r="AB51">
        <v>5.59</v>
      </c>
      <c r="AD51">
        <v>4.03</v>
      </c>
      <c r="AF51">
        <v>1.28</v>
      </c>
      <c r="AI51">
        <v>22</v>
      </c>
      <c r="AK51">
        <v>0.42</v>
      </c>
      <c r="AQ51">
        <v>6.84</v>
      </c>
      <c r="AR51">
        <v>20.9</v>
      </c>
      <c r="AW51">
        <v>4.51</v>
      </c>
      <c r="AX51">
        <v>4.51</v>
      </c>
      <c r="AY51">
        <v>60.7</v>
      </c>
      <c r="BC51">
        <v>54.1</v>
      </c>
      <c r="BE51">
        <v>4.18</v>
      </c>
      <c r="BF51">
        <v>2.1</v>
      </c>
      <c r="BG51">
        <v>38.6</v>
      </c>
      <c r="BH51">
        <v>0.4</v>
      </c>
      <c r="BI51">
        <v>0.86</v>
      </c>
      <c r="BJ51">
        <v>0.86</v>
      </c>
      <c r="BL51">
        <v>4.84</v>
      </c>
      <c r="BM51">
        <v>0.59</v>
      </c>
      <c r="BO51">
        <v>0.5</v>
      </c>
      <c r="BP51">
        <v>0.93</v>
      </c>
      <c r="BQ51">
        <v>0.93</v>
      </c>
      <c r="BR51">
        <v>0.93</v>
      </c>
      <c r="BS51">
        <v>170</v>
      </c>
      <c r="BT51">
        <v>0.7</v>
      </c>
      <c r="BU51">
        <v>32.700000000000003</v>
      </c>
      <c r="BV51">
        <v>3.64</v>
      </c>
      <c r="BX51">
        <v>139</v>
      </c>
      <c r="CD51" s="58"/>
      <c r="CE51" s="58"/>
      <c r="CF51" s="58"/>
      <c r="CG51" s="58"/>
      <c r="CH51" s="58">
        <v>190.92150000000001</v>
      </c>
      <c r="CI51" s="58"/>
      <c r="CJ51" s="58"/>
      <c r="CK51" s="58"/>
      <c r="CL51" s="58"/>
      <c r="CM51" s="58">
        <v>69.926610000000011</v>
      </c>
      <c r="CN51" s="58">
        <v>73.333565046104653</v>
      </c>
      <c r="CO51" s="58"/>
      <c r="CP51" s="58">
        <v>8.7690000000000001</v>
      </c>
      <c r="CQ51" s="58">
        <v>0.73153799999999991</v>
      </c>
      <c r="CR51" s="58"/>
      <c r="CS51" s="58">
        <v>3.8562151384615388</v>
      </c>
      <c r="CT51" s="58">
        <v>2.5957020250031393</v>
      </c>
      <c r="CU51" s="58">
        <v>0.93791703956200156</v>
      </c>
      <c r="CV51" s="58"/>
      <c r="CW51" s="58"/>
      <c r="CX51" s="58">
        <v>39.519480000000001</v>
      </c>
      <c r="CY51" s="58">
        <v>4.045673990461049</v>
      </c>
      <c r="CZ51" s="58"/>
      <c r="DA51" s="58">
        <v>7.9131030000000004</v>
      </c>
      <c r="DB51" s="58"/>
      <c r="DC51" s="58">
        <v>0.84767510788798572</v>
      </c>
      <c r="DD51" s="58"/>
      <c r="DE51" s="58"/>
      <c r="DF51" s="58">
        <v>16.65331375359084</v>
      </c>
      <c r="DG51" s="58"/>
      <c r="DH51" s="58">
        <v>0.35251964656192308</v>
      </c>
      <c r="DI51" s="58"/>
      <c r="DJ51" s="58"/>
      <c r="DK51" s="58"/>
      <c r="DL51" s="58"/>
      <c r="DM51" s="58"/>
      <c r="DN51" s="58">
        <v>17.881250000000001</v>
      </c>
      <c r="DO51" s="58">
        <v>18.545388652403602</v>
      </c>
      <c r="DP51" s="58"/>
      <c r="DQ51" s="58"/>
      <c r="DR51" s="58"/>
      <c r="DS51" s="58"/>
      <c r="DT51" s="58">
        <v>4.4471399999999992</v>
      </c>
      <c r="DU51" s="58">
        <v>4.591012411320464</v>
      </c>
      <c r="DV51" s="58">
        <v>9.8423999999999996</v>
      </c>
      <c r="DW51" s="58"/>
      <c r="DX51" s="58"/>
      <c r="DY51" s="58"/>
      <c r="DZ51" s="58">
        <v>158.7483</v>
      </c>
      <c r="EA51" s="58"/>
      <c r="EB51" s="58">
        <v>4.0586243016759775</v>
      </c>
      <c r="EC51" s="58">
        <v>2.6661600000000001</v>
      </c>
      <c r="ED51" s="58">
        <v>15.137280000000002</v>
      </c>
      <c r="EE51" s="58">
        <v>1.0989900000000001</v>
      </c>
      <c r="EF51" s="58">
        <v>0.63305000000000011</v>
      </c>
      <c r="EG51" s="58">
        <v>0.64689478424933478</v>
      </c>
      <c r="EH51" s="58"/>
      <c r="EI51" s="58">
        <v>11.492789999999999</v>
      </c>
      <c r="EJ51" s="58">
        <v>2.2185730000000001</v>
      </c>
      <c r="EK51" s="58"/>
      <c r="EL51" s="58">
        <v>0.38829980854677099</v>
      </c>
      <c r="EM51" s="58">
        <v>3.9930880000000002</v>
      </c>
      <c r="EN51" s="58">
        <v>4.229984</v>
      </c>
      <c r="EO51" s="58">
        <v>4.1507839999999998</v>
      </c>
      <c r="EP51" s="58">
        <v>805.12519999999995</v>
      </c>
      <c r="EQ51" s="58">
        <v>13.1144</v>
      </c>
      <c r="ER51" s="58">
        <v>29.462413553213874</v>
      </c>
      <c r="ES51" s="58">
        <v>2.7442370839112349</v>
      </c>
      <c r="ET51" s="58"/>
      <c r="EU51" s="58">
        <v>344.45400000000001</v>
      </c>
    </row>
    <row r="52" spans="1:151" x14ac:dyDescent="0.25">
      <c r="A52" t="s">
        <v>289</v>
      </c>
      <c r="B52" t="s">
        <v>119</v>
      </c>
      <c r="C52" t="s">
        <v>228</v>
      </c>
      <c r="D52" t="s">
        <v>229</v>
      </c>
      <c r="E52" s="62">
        <v>45469</v>
      </c>
      <c r="F52" s="62">
        <v>45499</v>
      </c>
      <c r="K52">
        <v>256</v>
      </c>
      <c r="P52">
        <v>65.099999999999994</v>
      </c>
      <c r="Q52">
        <v>65.099999999999994</v>
      </c>
      <c r="S52">
        <v>17</v>
      </c>
      <c r="T52">
        <v>4.08</v>
      </c>
      <c r="V52">
        <v>3.15</v>
      </c>
      <c r="W52">
        <v>1.89</v>
      </c>
      <c r="X52">
        <v>0.62</v>
      </c>
      <c r="AA52">
        <v>28</v>
      </c>
      <c r="AB52">
        <v>3.06</v>
      </c>
      <c r="AD52">
        <v>5.58</v>
      </c>
      <c r="AF52">
        <v>0.73</v>
      </c>
      <c r="AI52">
        <v>14.6</v>
      </c>
      <c r="AK52">
        <v>0.32</v>
      </c>
      <c r="AQ52">
        <v>10.3</v>
      </c>
      <c r="AR52">
        <v>12.6</v>
      </c>
      <c r="AW52">
        <v>3.26</v>
      </c>
      <c r="AX52">
        <v>3.26</v>
      </c>
      <c r="AY52">
        <v>43.8</v>
      </c>
      <c r="BC52">
        <v>71.2</v>
      </c>
      <c r="BE52">
        <v>3.33</v>
      </c>
      <c r="BF52">
        <v>2.2000000000000002</v>
      </c>
      <c r="BG52">
        <v>21.3</v>
      </c>
      <c r="BH52">
        <v>0.6</v>
      </c>
      <c r="BI52">
        <v>0.55000000000000004</v>
      </c>
      <c r="BJ52">
        <v>0.55000000000000004</v>
      </c>
      <c r="BL52">
        <v>7.35</v>
      </c>
      <c r="BM52">
        <v>0.79</v>
      </c>
      <c r="BO52">
        <v>0.27</v>
      </c>
      <c r="BP52">
        <v>2.0499999999999998</v>
      </c>
      <c r="BQ52">
        <v>2.0499999999999998</v>
      </c>
      <c r="BR52">
        <v>2.0499999999999998</v>
      </c>
      <c r="BS52">
        <v>400</v>
      </c>
      <c r="BT52">
        <v>1</v>
      </c>
      <c r="BU52">
        <v>19.3</v>
      </c>
      <c r="BV52">
        <v>2.2599999999999998</v>
      </c>
      <c r="BX52">
        <v>199</v>
      </c>
      <c r="CD52" s="58"/>
      <c r="CE52" s="58"/>
      <c r="CF52" s="58"/>
      <c r="CG52" s="58"/>
      <c r="CH52" s="58">
        <v>117.79075</v>
      </c>
      <c r="CI52" s="58"/>
      <c r="CJ52" s="58"/>
      <c r="CK52" s="58"/>
      <c r="CL52" s="58"/>
      <c r="CM52" s="58">
        <v>135.28514999999999</v>
      </c>
      <c r="CN52" s="58">
        <v>141.87649518969997</v>
      </c>
      <c r="CO52" s="58"/>
      <c r="CP52" s="58">
        <v>7.3075000000000001</v>
      </c>
      <c r="CQ52" s="58">
        <v>0.94357800000000003</v>
      </c>
      <c r="CR52" s="58"/>
      <c r="CS52" s="58">
        <v>3.6152016923076924</v>
      </c>
      <c r="CT52" s="58">
        <v>2.5499627822718063</v>
      </c>
      <c r="CU52" s="58">
        <v>0.90317937143007554</v>
      </c>
      <c r="CV52" s="58"/>
      <c r="CW52" s="58"/>
      <c r="CX52" s="58">
        <v>36.15898</v>
      </c>
      <c r="CY52" s="58">
        <v>3.8151512559618443</v>
      </c>
      <c r="CZ52" s="58"/>
      <c r="DA52" s="58">
        <v>7.9838609999999992</v>
      </c>
      <c r="DB52" s="58"/>
      <c r="DC52" s="58">
        <v>0.77894469373490582</v>
      </c>
      <c r="DD52" s="58"/>
      <c r="DE52" s="58"/>
      <c r="DF52" s="58">
        <v>16.184206323912228</v>
      </c>
      <c r="DG52" s="58"/>
      <c r="DH52" s="58">
        <v>0.35251964656192308</v>
      </c>
      <c r="DI52" s="58"/>
      <c r="DJ52" s="58"/>
      <c r="DK52" s="58"/>
      <c r="DL52" s="58"/>
      <c r="DM52" s="58"/>
      <c r="DN52" s="58">
        <v>17.094474999999999</v>
      </c>
      <c r="DO52" s="58">
        <v>19.478489968247807</v>
      </c>
      <c r="DP52" s="58"/>
      <c r="DQ52" s="58"/>
      <c r="DR52" s="58"/>
      <c r="DS52" s="58"/>
      <c r="DT52" s="58">
        <v>4.7046059999999992</v>
      </c>
      <c r="DU52" s="58">
        <v>4.8568078667127006</v>
      </c>
      <c r="DV52" s="58">
        <v>12.685759999999998</v>
      </c>
      <c r="DW52" s="58"/>
      <c r="DX52" s="58"/>
      <c r="DY52" s="58"/>
      <c r="DZ52" s="58">
        <v>140.80284</v>
      </c>
      <c r="EA52" s="58"/>
      <c r="EB52" s="58">
        <v>4.2789496209098168</v>
      </c>
      <c r="EC52" s="58">
        <v>3.04704</v>
      </c>
      <c r="ED52" s="58">
        <v>13.363380000000001</v>
      </c>
      <c r="EE52" s="58">
        <v>0.97688000000000008</v>
      </c>
      <c r="EF52" s="58">
        <v>0.61003000000000007</v>
      </c>
      <c r="EG52" s="58">
        <v>0.62337133754935903</v>
      </c>
      <c r="EH52" s="58"/>
      <c r="EI52" s="58">
        <v>10.639364999999998</v>
      </c>
      <c r="EJ52" s="58">
        <v>2.1018059999999998</v>
      </c>
      <c r="EK52" s="58"/>
      <c r="EL52" s="58">
        <v>0.34261747812950377</v>
      </c>
      <c r="EM52" s="58">
        <v>3.4826079999999999</v>
      </c>
      <c r="EN52" s="58">
        <v>3.6892189999999996</v>
      </c>
      <c r="EO52" s="58">
        <v>3.6201439999999998</v>
      </c>
      <c r="EP52" s="58">
        <v>831.90319999999997</v>
      </c>
      <c r="EQ52" s="58">
        <v>2.0175999999999998</v>
      </c>
      <c r="ER52" s="58">
        <v>27.557516125204355</v>
      </c>
      <c r="ES52" s="58">
        <v>2.4140176837725384</v>
      </c>
      <c r="ET52" s="58"/>
      <c r="EU52" s="58">
        <v>345.8048</v>
      </c>
    </row>
    <row r="53" spans="1:151" x14ac:dyDescent="0.25">
      <c r="A53" t="s">
        <v>290</v>
      </c>
      <c r="B53" t="s">
        <v>119</v>
      </c>
      <c r="C53" t="s">
        <v>228</v>
      </c>
      <c r="D53" t="s">
        <v>229</v>
      </c>
      <c r="E53" s="62">
        <v>45469</v>
      </c>
      <c r="F53" s="62">
        <v>45499</v>
      </c>
      <c r="K53">
        <v>289</v>
      </c>
      <c r="P53">
        <v>238</v>
      </c>
      <c r="Q53">
        <v>238</v>
      </c>
      <c r="S53">
        <v>7</v>
      </c>
      <c r="T53">
        <v>6.12</v>
      </c>
      <c r="V53">
        <v>7.78</v>
      </c>
      <c r="W53">
        <v>4.9000000000000004</v>
      </c>
      <c r="X53">
        <v>1.89</v>
      </c>
      <c r="AA53">
        <v>24</v>
      </c>
      <c r="AB53">
        <v>7.84</v>
      </c>
      <c r="AD53">
        <v>4.22</v>
      </c>
      <c r="AF53">
        <v>1.78</v>
      </c>
      <c r="AI53">
        <v>37.5</v>
      </c>
      <c r="AK53">
        <v>0.69</v>
      </c>
      <c r="AQ53">
        <v>7.93</v>
      </c>
      <c r="AR53">
        <v>42.3</v>
      </c>
      <c r="AW53">
        <v>10.3</v>
      </c>
      <c r="AX53">
        <v>10.3</v>
      </c>
      <c r="AY53">
        <v>28.3</v>
      </c>
      <c r="BC53">
        <v>92.1</v>
      </c>
      <c r="BE53">
        <v>8.3800000000000008</v>
      </c>
      <c r="BF53">
        <v>2.2000000000000002</v>
      </c>
      <c r="BG53">
        <v>15.8</v>
      </c>
      <c r="BH53">
        <v>0.5</v>
      </c>
      <c r="BI53">
        <v>1.21</v>
      </c>
      <c r="BJ53">
        <v>1.21</v>
      </c>
      <c r="BL53">
        <v>6.1</v>
      </c>
      <c r="BM53">
        <v>0.67</v>
      </c>
      <c r="BO53">
        <v>0.71</v>
      </c>
      <c r="BP53">
        <v>1.66</v>
      </c>
      <c r="BQ53">
        <v>1.66</v>
      </c>
      <c r="BR53">
        <v>1.66</v>
      </c>
      <c r="BS53">
        <v>378</v>
      </c>
      <c r="BT53">
        <v>0.6</v>
      </c>
      <c r="BU53">
        <v>47</v>
      </c>
      <c r="BV53">
        <v>4.88</v>
      </c>
      <c r="BX53">
        <v>166</v>
      </c>
      <c r="CD53" s="58"/>
      <c r="CE53" s="58"/>
      <c r="CF53" s="58"/>
      <c r="CG53" s="58"/>
      <c r="CH53" s="58">
        <v>334.95</v>
      </c>
      <c r="CI53" s="58"/>
      <c r="CJ53" s="58"/>
      <c r="CK53" s="58"/>
      <c r="CL53" s="58"/>
      <c r="CM53" s="58">
        <v>159.29679999999999</v>
      </c>
      <c r="CN53" s="58">
        <v>167.05803762596705</v>
      </c>
      <c r="CO53" s="58"/>
      <c r="CP53" s="58" t="s">
        <v>207</v>
      </c>
      <c r="CQ53" s="58">
        <v>1.48428</v>
      </c>
      <c r="CR53" s="58"/>
      <c r="CS53" s="58">
        <v>7.4943704923076933</v>
      </c>
      <c r="CT53" s="58">
        <v>5.4772743170771081</v>
      </c>
      <c r="CU53" s="58">
        <v>1.8526756337027193</v>
      </c>
      <c r="CV53" s="58"/>
      <c r="CW53" s="58"/>
      <c r="CX53" s="58">
        <v>27.824940000000002</v>
      </c>
      <c r="CY53" s="58">
        <v>7.4343581875993641</v>
      </c>
      <c r="CZ53" s="58"/>
      <c r="DA53" s="58">
        <v>5.3186429999999998</v>
      </c>
      <c r="DB53" s="58"/>
      <c r="DC53" s="58">
        <v>1.7640806299290515</v>
      </c>
      <c r="DD53" s="58"/>
      <c r="DE53" s="58"/>
      <c r="DF53" s="58">
        <v>27.911892065877609</v>
      </c>
      <c r="DG53" s="58"/>
      <c r="DH53" s="58">
        <v>0.79601210513982634</v>
      </c>
      <c r="DI53" s="58"/>
      <c r="DJ53" s="58"/>
      <c r="DK53" s="58"/>
      <c r="DL53" s="58"/>
      <c r="DM53" s="58"/>
      <c r="DN53" s="58">
        <v>11.544135000000001</v>
      </c>
      <c r="DO53" s="58">
        <v>34.52474868623564</v>
      </c>
      <c r="DP53" s="58"/>
      <c r="DQ53" s="58"/>
      <c r="DR53" s="58"/>
      <c r="DS53" s="58"/>
      <c r="DT53" s="58">
        <v>7.9697429999999985</v>
      </c>
      <c r="DU53" s="58">
        <v>8.2275775055506202</v>
      </c>
      <c r="DV53" s="58">
        <v>48.665199999999999</v>
      </c>
      <c r="DW53" s="58"/>
      <c r="DX53" s="58"/>
      <c r="DY53" s="58"/>
      <c r="DZ53" s="58">
        <v>87.579980000000006</v>
      </c>
      <c r="EA53" s="58"/>
      <c r="EB53" s="58">
        <v>8.0476721867517966</v>
      </c>
      <c r="EC53" s="58">
        <v>1.9044000000000001</v>
      </c>
      <c r="ED53" s="58">
        <v>126.5382</v>
      </c>
      <c r="EE53" s="58">
        <v>0.73265999999999998</v>
      </c>
      <c r="EF53" s="58">
        <v>1.12798</v>
      </c>
      <c r="EG53" s="58">
        <v>1.1526488882988146</v>
      </c>
      <c r="EH53" s="58"/>
      <c r="EI53" s="58">
        <v>6.9298109999999991</v>
      </c>
      <c r="EJ53" s="58">
        <v>1.3678419999999998</v>
      </c>
      <c r="EK53" s="58"/>
      <c r="EL53" s="58">
        <v>0.79944078230217552</v>
      </c>
      <c r="EM53" s="58">
        <v>1.9965440000000001</v>
      </c>
      <c r="EN53" s="58">
        <v>2.114992</v>
      </c>
      <c r="EO53" s="58">
        <v>2.0753919999999999</v>
      </c>
      <c r="EP53" s="58">
        <v>680.16120000000001</v>
      </c>
      <c r="EQ53" s="58">
        <v>2.1436999999999999</v>
      </c>
      <c r="ER53" s="58">
        <v>54.861045926674116</v>
      </c>
      <c r="ES53" s="58">
        <v>5.2265760228848821</v>
      </c>
      <c r="ET53" s="58"/>
      <c r="EU53" s="58">
        <v>226.93440000000001</v>
      </c>
    </row>
    <row r="54" spans="1:151" x14ac:dyDescent="0.25">
      <c r="A54" t="s">
        <v>291</v>
      </c>
      <c r="B54" t="s">
        <v>119</v>
      </c>
      <c r="C54" t="s">
        <v>228</v>
      </c>
      <c r="D54" t="s">
        <v>229</v>
      </c>
      <c r="E54" s="62">
        <v>45469</v>
      </c>
      <c r="F54" s="62">
        <v>45499</v>
      </c>
      <c r="K54">
        <v>376</v>
      </c>
      <c r="P54">
        <v>156.5</v>
      </c>
      <c r="Q54">
        <v>156.5</v>
      </c>
      <c r="S54">
        <v>10</v>
      </c>
      <c r="T54">
        <v>6.14</v>
      </c>
      <c r="V54">
        <v>11.7</v>
      </c>
      <c r="W54">
        <v>6.5</v>
      </c>
      <c r="X54">
        <v>3.1</v>
      </c>
      <c r="AA54">
        <v>28.6</v>
      </c>
      <c r="AB54">
        <v>12.15</v>
      </c>
      <c r="AD54">
        <v>4.97</v>
      </c>
      <c r="AF54">
        <v>2.2400000000000002</v>
      </c>
      <c r="AI54">
        <v>48.4</v>
      </c>
      <c r="AK54">
        <v>1.01</v>
      </c>
      <c r="AQ54">
        <v>8.59</v>
      </c>
      <c r="AR54">
        <v>65.900000000000006</v>
      </c>
      <c r="AW54">
        <v>13.95</v>
      </c>
      <c r="AX54">
        <v>13.95</v>
      </c>
      <c r="AY54">
        <v>52.3</v>
      </c>
      <c r="BC54">
        <v>97.8</v>
      </c>
      <c r="BE54">
        <v>14</v>
      </c>
      <c r="BF54">
        <v>1.5</v>
      </c>
      <c r="BG54">
        <v>14.2</v>
      </c>
      <c r="BH54">
        <v>0.6</v>
      </c>
      <c r="BI54">
        <v>1.78</v>
      </c>
      <c r="BJ54">
        <v>1.78</v>
      </c>
      <c r="BL54">
        <v>6.62</v>
      </c>
      <c r="BM54">
        <v>0.71</v>
      </c>
      <c r="BO54">
        <v>0.99</v>
      </c>
      <c r="BP54">
        <v>2.04</v>
      </c>
      <c r="BQ54">
        <v>2.04</v>
      </c>
      <c r="BR54">
        <v>2.04</v>
      </c>
      <c r="BS54">
        <v>468</v>
      </c>
      <c r="BT54">
        <v>1</v>
      </c>
      <c r="BU54">
        <v>57.8</v>
      </c>
      <c r="BV54">
        <v>6.68</v>
      </c>
      <c r="BX54">
        <v>165</v>
      </c>
      <c r="CD54" s="58"/>
      <c r="CE54" s="58"/>
      <c r="CF54" s="58"/>
      <c r="CG54" s="58"/>
      <c r="CH54" s="58">
        <v>76.591899999999995</v>
      </c>
      <c r="CI54" s="58"/>
      <c r="CJ54" s="58"/>
      <c r="CK54" s="58"/>
      <c r="CL54" s="58"/>
      <c r="CM54" s="58">
        <v>33.264919999999996</v>
      </c>
      <c r="CN54" s="58">
        <v>34.885649033657828</v>
      </c>
      <c r="CO54" s="58"/>
      <c r="CP54" s="58">
        <v>317.14550000000003</v>
      </c>
      <c r="CQ54" s="58">
        <v>1.123812</v>
      </c>
      <c r="CR54" s="58"/>
      <c r="CS54" s="58">
        <v>2.8462540307692312</v>
      </c>
      <c r="CT54" s="58">
        <v>2.0811355442756447</v>
      </c>
      <c r="CU54" s="58">
        <v>0.67159491721723563</v>
      </c>
      <c r="CV54" s="58"/>
      <c r="CW54" s="58"/>
      <c r="CX54" s="58">
        <v>29.706820000000004</v>
      </c>
      <c r="CY54" s="58">
        <v>2.8239034976152624</v>
      </c>
      <c r="CZ54" s="58"/>
      <c r="DA54" s="58">
        <v>8.2315140000000007</v>
      </c>
      <c r="DB54" s="58"/>
      <c r="DC54" s="58">
        <v>0.59566358932669272</v>
      </c>
      <c r="DD54" s="58"/>
      <c r="DE54" s="58"/>
      <c r="DF54" s="58">
        <v>14.190499747778111</v>
      </c>
      <c r="DG54" s="58"/>
      <c r="DH54" s="58">
        <v>0.29566163905193549</v>
      </c>
      <c r="DI54" s="58"/>
      <c r="DJ54" s="58"/>
      <c r="DK54" s="58"/>
      <c r="DL54" s="58"/>
      <c r="DM54" s="58"/>
      <c r="DN54" s="58">
        <v>17.809725</v>
      </c>
      <c r="DO54" s="58">
        <v>14.113157402143621</v>
      </c>
      <c r="DP54" s="58"/>
      <c r="DQ54" s="58"/>
      <c r="DR54" s="58"/>
      <c r="DS54" s="58"/>
      <c r="DT54" s="58">
        <v>3.5108999999999995</v>
      </c>
      <c r="DU54" s="58">
        <v>3.624483482621419</v>
      </c>
      <c r="DV54" s="58">
        <v>8.858159999999998</v>
      </c>
      <c r="DW54" s="58"/>
      <c r="DX54" s="58"/>
      <c r="DY54" s="58"/>
      <c r="DZ54" s="58">
        <v>84.512380000000007</v>
      </c>
      <c r="EA54" s="58"/>
      <c r="EB54" s="58">
        <v>3.1077466081404634</v>
      </c>
      <c r="EC54" s="58">
        <v>2.2852800000000002</v>
      </c>
      <c r="ED54" s="58">
        <v>15.019020000000001</v>
      </c>
      <c r="EE54" s="58">
        <v>0.97688000000000008</v>
      </c>
      <c r="EF54" s="58">
        <v>0.48342000000000002</v>
      </c>
      <c r="EG54" s="58">
        <v>0.49399238069949197</v>
      </c>
      <c r="EH54" s="58"/>
      <c r="EI54" s="58">
        <v>10.935218999999998</v>
      </c>
      <c r="EJ54" s="58">
        <v>1.4846089999999998</v>
      </c>
      <c r="EK54" s="58"/>
      <c r="EL54" s="58">
        <v>0.28551456510791984</v>
      </c>
      <c r="EM54" s="58">
        <v>2.3822400000000004</v>
      </c>
      <c r="EN54" s="58">
        <v>2.5235699999999999</v>
      </c>
      <c r="EO54" s="58">
        <v>2.4763200000000003</v>
      </c>
      <c r="EP54" s="58">
        <v>1508.4939999999999</v>
      </c>
      <c r="EQ54" s="58">
        <v>3.1524999999999999</v>
      </c>
      <c r="ER54" s="58">
        <v>20.572892222502791</v>
      </c>
      <c r="ES54" s="58">
        <v>1.7080313800277394</v>
      </c>
      <c r="ET54" s="58"/>
      <c r="EU54" s="58">
        <v>351.20800000000003</v>
      </c>
    </row>
    <row r="55" spans="1:151" x14ac:dyDescent="0.25">
      <c r="A55" t="s">
        <v>292</v>
      </c>
      <c r="B55" t="s">
        <v>119</v>
      </c>
      <c r="C55" t="s">
        <v>228</v>
      </c>
      <c r="D55" t="s">
        <v>229</v>
      </c>
      <c r="E55" s="62">
        <v>45469</v>
      </c>
      <c r="F55" s="62">
        <v>45499</v>
      </c>
      <c r="K55">
        <v>424</v>
      </c>
      <c r="P55">
        <v>117.5</v>
      </c>
      <c r="Q55">
        <v>117.5</v>
      </c>
      <c r="S55">
        <v>11</v>
      </c>
      <c r="T55">
        <v>5.38</v>
      </c>
      <c r="V55">
        <v>15.85</v>
      </c>
      <c r="W55">
        <v>9.14</v>
      </c>
      <c r="X55">
        <v>4.83</v>
      </c>
      <c r="AA55">
        <v>30.9</v>
      </c>
      <c r="AB55">
        <v>16</v>
      </c>
      <c r="AD55">
        <v>4.6500000000000004</v>
      </c>
      <c r="AF55">
        <v>3.02</v>
      </c>
      <c r="AI55">
        <v>59.5</v>
      </c>
      <c r="AK55">
        <v>1.36</v>
      </c>
      <c r="AQ55">
        <v>8.93</v>
      </c>
      <c r="AR55">
        <v>87.6</v>
      </c>
      <c r="AW55">
        <v>19.100000000000001</v>
      </c>
      <c r="AX55">
        <v>19.100000000000001</v>
      </c>
      <c r="AY55">
        <v>56.2</v>
      </c>
      <c r="BC55">
        <v>101.5</v>
      </c>
      <c r="BE55">
        <v>19.05</v>
      </c>
      <c r="BF55">
        <v>2.4</v>
      </c>
      <c r="BG55">
        <v>14.8</v>
      </c>
      <c r="BH55">
        <v>0.6</v>
      </c>
      <c r="BI55">
        <v>2.2999999999999998</v>
      </c>
      <c r="BJ55">
        <v>2.2999999999999998</v>
      </c>
      <c r="BL55">
        <v>6.69</v>
      </c>
      <c r="BM55">
        <v>0.76</v>
      </c>
      <c r="BO55">
        <v>1.44</v>
      </c>
      <c r="BP55">
        <v>2.4</v>
      </c>
      <c r="BQ55">
        <v>2.4</v>
      </c>
      <c r="BR55">
        <v>2.4</v>
      </c>
      <c r="BS55">
        <v>505</v>
      </c>
      <c r="BT55">
        <v>1.3</v>
      </c>
      <c r="BU55">
        <v>76.400000000000006</v>
      </c>
      <c r="BV55">
        <v>9.4700000000000006</v>
      </c>
      <c r="BX55">
        <v>176</v>
      </c>
      <c r="CD55" s="58"/>
      <c r="CE55" s="58"/>
      <c r="CF55" s="58"/>
      <c r="CG55" s="58"/>
      <c r="CH55" s="58">
        <v>199.29525000000001</v>
      </c>
      <c r="CI55" s="58"/>
      <c r="CJ55" s="58"/>
      <c r="CK55" s="58"/>
      <c r="CL55" s="58"/>
      <c r="CM55" s="58">
        <v>40.17559</v>
      </c>
      <c r="CN55" s="58">
        <v>42.133019783607864</v>
      </c>
      <c r="CO55" s="58"/>
      <c r="CP55" s="58">
        <v>197.30250000000001</v>
      </c>
      <c r="CQ55" s="58">
        <v>1.00719</v>
      </c>
      <c r="CR55" s="58"/>
      <c r="CS55" s="58">
        <v>3.7988309846153849</v>
      </c>
      <c r="CT55" s="58">
        <v>2.5957020250031393</v>
      </c>
      <c r="CU55" s="58">
        <v>0.69475336263851961</v>
      </c>
      <c r="CV55" s="58"/>
      <c r="CW55" s="58"/>
      <c r="CX55" s="58">
        <v>31.723120000000005</v>
      </c>
      <c r="CY55" s="58">
        <v>3.5961546581875994</v>
      </c>
      <c r="CZ55" s="58"/>
      <c r="DA55" s="58">
        <v>6.4389779999999996</v>
      </c>
      <c r="DB55" s="58"/>
      <c r="DC55" s="58">
        <v>0.82476496983695902</v>
      </c>
      <c r="DD55" s="58"/>
      <c r="DE55" s="58"/>
      <c r="DF55" s="58">
        <v>18.76429718714461</v>
      </c>
      <c r="DG55" s="58"/>
      <c r="DH55" s="58">
        <v>0.35251964656192308</v>
      </c>
      <c r="DI55" s="58"/>
      <c r="DJ55" s="58"/>
      <c r="DK55" s="58"/>
      <c r="DL55" s="58"/>
      <c r="DM55" s="58"/>
      <c r="DN55" s="58">
        <v>16.593800000000002</v>
      </c>
      <c r="DO55" s="58">
        <v>16.562548356234661</v>
      </c>
      <c r="DP55" s="58"/>
      <c r="DQ55" s="58"/>
      <c r="DR55" s="58"/>
      <c r="DS55" s="58"/>
      <c r="DT55" s="58">
        <v>4.0141289999999996</v>
      </c>
      <c r="DU55" s="58">
        <v>4.1439927817971558</v>
      </c>
      <c r="DV55" s="58">
        <v>9.733039999999999</v>
      </c>
      <c r="DW55" s="58"/>
      <c r="DX55" s="58"/>
      <c r="DY55" s="58"/>
      <c r="DZ55" s="58">
        <v>104.75854</v>
      </c>
      <c r="EA55" s="58"/>
      <c r="EB55" s="58">
        <v>3.4904168994413407</v>
      </c>
      <c r="EC55" s="58">
        <v>2.92008</v>
      </c>
      <c r="ED55" s="58">
        <v>14.782500000000001</v>
      </c>
      <c r="EE55" s="58">
        <v>0.97688000000000008</v>
      </c>
      <c r="EF55" s="58">
        <v>0.56398999999999999</v>
      </c>
      <c r="EG55" s="58">
        <v>0.57632444414940731</v>
      </c>
      <c r="EH55" s="58"/>
      <c r="EI55" s="58">
        <v>7.4760029999999995</v>
      </c>
      <c r="EJ55" s="58">
        <v>1.3678419999999998</v>
      </c>
      <c r="EK55" s="58"/>
      <c r="EL55" s="58">
        <v>0.3540380607338206</v>
      </c>
      <c r="EM55" s="58">
        <v>2.3708960000000001</v>
      </c>
      <c r="EN55" s="58">
        <v>2.5115529999999997</v>
      </c>
      <c r="EO55" s="58">
        <v>2.4645280000000001</v>
      </c>
      <c r="EP55" s="58">
        <v>837.25879999999995</v>
      </c>
      <c r="EQ55" s="58">
        <v>2.1436999999999999</v>
      </c>
      <c r="ER55" s="58">
        <v>29.335420391346574</v>
      </c>
      <c r="ES55" s="58">
        <v>2.5051126907073513</v>
      </c>
      <c r="ET55" s="58"/>
      <c r="EU55" s="58">
        <v>297.17599999999999</v>
      </c>
    </row>
    <row r="56" spans="1:151" x14ac:dyDescent="0.25">
      <c r="A56" t="s">
        <v>293</v>
      </c>
      <c r="B56" t="s">
        <v>119</v>
      </c>
      <c r="C56" t="s">
        <v>228</v>
      </c>
      <c r="D56" t="s">
        <v>229</v>
      </c>
      <c r="E56" s="62">
        <v>45469</v>
      </c>
      <c r="F56" s="62">
        <v>45499</v>
      </c>
      <c r="K56">
        <v>478</v>
      </c>
      <c r="P56">
        <v>91</v>
      </c>
      <c r="Q56">
        <v>91</v>
      </c>
      <c r="S56">
        <v>10</v>
      </c>
      <c r="T56">
        <v>4.92</v>
      </c>
      <c r="V56">
        <v>19.350000000000001</v>
      </c>
      <c r="W56">
        <v>11.25</v>
      </c>
      <c r="X56">
        <v>5.67</v>
      </c>
      <c r="AA56">
        <v>28.6</v>
      </c>
      <c r="AB56">
        <v>21.4</v>
      </c>
      <c r="AD56">
        <v>4.87</v>
      </c>
      <c r="AF56">
        <v>4.04</v>
      </c>
      <c r="AI56">
        <v>79.2</v>
      </c>
      <c r="AK56">
        <v>2.02</v>
      </c>
      <c r="AQ56">
        <v>8.4600000000000009</v>
      </c>
      <c r="AR56">
        <v>111.5</v>
      </c>
      <c r="AW56">
        <v>24.1</v>
      </c>
      <c r="AX56">
        <v>24.1</v>
      </c>
      <c r="AY56">
        <v>65.5</v>
      </c>
      <c r="BC56">
        <v>90.5</v>
      </c>
      <c r="BE56">
        <v>25.3</v>
      </c>
      <c r="BF56">
        <v>1.9</v>
      </c>
      <c r="BG56">
        <v>20.399999999999999</v>
      </c>
      <c r="BH56">
        <v>0.6</v>
      </c>
      <c r="BI56">
        <v>3.2</v>
      </c>
      <c r="BJ56">
        <v>3.2</v>
      </c>
      <c r="BL56">
        <v>6.63</v>
      </c>
      <c r="BM56">
        <v>0.71</v>
      </c>
      <c r="BO56">
        <v>1.74</v>
      </c>
      <c r="BP56">
        <v>2.2000000000000002</v>
      </c>
      <c r="BQ56">
        <v>2.2000000000000002</v>
      </c>
      <c r="BR56">
        <v>2.2000000000000002</v>
      </c>
      <c r="BS56">
        <v>458</v>
      </c>
      <c r="BT56">
        <v>0.9</v>
      </c>
      <c r="BU56">
        <v>100</v>
      </c>
      <c r="BV56">
        <v>12.05</v>
      </c>
      <c r="BX56">
        <v>170</v>
      </c>
      <c r="CD56" s="58"/>
      <c r="CE56" s="58"/>
      <c r="CF56" s="58"/>
      <c r="CG56" s="58"/>
      <c r="CH56" s="58">
        <v>393.00800000000004</v>
      </c>
      <c r="CI56" s="58"/>
      <c r="CJ56" s="58"/>
      <c r="CK56" s="58"/>
      <c r="CL56" s="58"/>
      <c r="CM56" s="58">
        <v>1657.3895</v>
      </c>
      <c r="CN56" s="58">
        <v>1738.1406120642896</v>
      </c>
      <c r="CO56" s="58"/>
      <c r="CP56" s="58">
        <v>99.382000000000005</v>
      </c>
      <c r="CQ56" s="58">
        <v>1.632708</v>
      </c>
      <c r="CR56" s="58"/>
      <c r="CS56" s="58">
        <v>14.977264153846155</v>
      </c>
      <c r="CT56" s="58">
        <v>10.291329614549891</v>
      </c>
      <c r="CU56" s="58">
        <v>3.4158706996393886</v>
      </c>
      <c r="CV56" s="58"/>
      <c r="CW56" s="58"/>
      <c r="CX56" s="58">
        <v>32.126379999999997</v>
      </c>
      <c r="CY56" s="58">
        <v>14.52293227344992</v>
      </c>
      <c r="CZ56" s="58"/>
      <c r="DA56" s="58">
        <v>5.6606399999999999</v>
      </c>
      <c r="DB56" s="58"/>
      <c r="DC56" s="58">
        <v>3.3105149483733496</v>
      </c>
      <c r="DD56" s="58"/>
      <c r="DE56" s="58"/>
      <c r="DF56" s="58">
        <v>71.890713598247785</v>
      </c>
      <c r="DG56" s="58"/>
      <c r="DH56" s="58">
        <v>1.4783081952596775</v>
      </c>
      <c r="DI56" s="58"/>
      <c r="DJ56" s="58"/>
      <c r="DK56" s="58"/>
      <c r="DL56" s="58"/>
      <c r="DM56" s="58"/>
      <c r="DN56" s="58">
        <v>13.961680000000001</v>
      </c>
      <c r="DO56" s="58">
        <v>69.166135036951786</v>
      </c>
      <c r="DP56" s="58"/>
      <c r="DQ56" s="58"/>
      <c r="DR56" s="58"/>
      <c r="DS56" s="58"/>
      <c r="DT56" s="58">
        <v>16.852319999999999</v>
      </c>
      <c r="DU56" s="58">
        <v>17.397520716582811</v>
      </c>
      <c r="DV56" s="58">
        <v>16.950799999999997</v>
      </c>
      <c r="DW56" s="58"/>
      <c r="DX56" s="58"/>
      <c r="DY56" s="58"/>
      <c r="DZ56" s="58">
        <v>98.623339999999999</v>
      </c>
      <c r="EA56" s="58"/>
      <c r="EB56" s="58">
        <v>15.132870610534718</v>
      </c>
      <c r="EC56" s="58">
        <v>3.1740000000000004</v>
      </c>
      <c r="ED56" s="58">
        <v>28.382400000000004</v>
      </c>
      <c r="EE56" s="58">
        <v>0.73265999999999998</v>
      </c>
      <c r="EF56" s="58">
        <v>2.4055899999999997</v>
      </c>
      <c r="EG56" s="58">
        <v>2.4582001801474718</v>
      </c>
      <c r="EH56" s="58"/>
      <c r="EI56" s="58">
        <v>7.2598019999999996</v>
      </c>
      <c r="EJ56" s="58">
        <v>1.234394</v>
      </c>
      <c r="EK56" s="58"/>
      <c r="EL56" s="58">
        <v>1.4161522429352824</v>
      </c>
      <c r="EM56" s="58">
        <v>1.6335360000000001</v>
      </c>
      <c r="EN56" s="58">
        <v>1.730448</v>
      </c>
      <c r="EO56" s="58">
        <v>1.698048</v>
      </c>
      <c r="EP56" s="58">
        <v>501.64119999999997</v>
      </c>
      <c r="EQ56" s="58">
        <v>1.6393</v>
      </c>
      <c r="ER56" s="58">
        <v>119.75455164086502</v>
      </c>
      <c r="ES56" s="58">
        <v>9.8496476248266305</v>
      </c>
      <c r="ET56" s="58"/>
      <c r="EU56" s="58">
        <v>263.40600000000001</v>
      </c>
    </row>
    <row r="57" spans="1:151" x14ac:dyDescent="0.25">
      <c r="A57" t="s">
        <v>294</v>
      </c>
      <c r="B57" t="s">
        <v>119</v>
      </c>
      <c r="C57" t="s">
        <v>228</v>
      </c>
      <c r="D57" t="s">
        <v>229</v>
      </c>
      <c r="E57" s="62">
        <v>45469</v>
      </c>
      <c r="F57" s="62">
        <v>45499</v>
      </c>
      <c r="K57">
        <v>497</v>
      </c>
      <c r="P57">
        <v>60.7</v>
      </c>
      <c r="Q57">
        <v>60.7</v>
      </c>
      <c r="S57">
        <v>9</v>
      </c>
      <c r="T57">
        <v>3.58</v>
      </c>
      <c r="V57">
        <v>14.5</v>
      </c>
      <c r="W57">
        <v>8.69</v>
      </c>
      <c r="X57">
        <v>4.54</v>
      </c>
      <c r="AA57">
        <v>25.5</v>
      </c>
      <c r="AB57">
        <v>16.100000000000001</v>
      </c>
      <c r="AD57">
        <v>4.74</v>
      </c>
      <c r="AF57">
        <v>2.9</v>
      </c>
      <c r="AI57">
        <v>53.9</v>
      </c>
      <c r="AK57">
        <v>1.34</v>
      </c>
      <c r="AQ57">
        <v>8.18</v>
      </c>
      <c r="AR57">
        <v>75.5</v>
      </c>
      <c r="AW57">
        <v>16.55</v>
      </c>
      <c r="AX57">
        <v>16.55</v>
      </c>
      <c r="AY57">
        <v>72.5</v>
      </c>
      <c r="BC57">
        <v>61.6</v>
      </c>
      <c r="BE57">
        <v>14.35</v>
      </c>
      <c r="BF57">
        <v>1.8</v>
      </c>
      <c r="BG57">
        <v>82.2</v>
      </c>
      <c r="BH57">
        <v>0.6</v>
      </c>
      <c r="BI57">
        <v>2.35</v>
      </c>
      <c r="BJ57">
        <v>2.35</v>
      </c>
      <c r="BL57">
        <v>6.01</v>
      </c>
      <c r="BM57">
        <v>0.7</v>
      </c>
      <c r="BO57">
        <v>1.22</v>
      </c>
      <c r="BP57">
        <v>1.77</v>
      </c>
      <c r="BQ57">
        <v>1.77</v>
      </c>
      <c r="BR57">
        <v>1.77</v>
      </c>
      <c r="BS57">
        <v>352</v>
      </c>
      <c r="BT57">
        <v>4.8</v>
      </c>
      <c r="BU57">
        <v>73.099999999999994</v>
      </c>
      <c r="BV57">
        <v>8.42</v>
      </c>
      <c r="BX57">
        <v>173</v>
      </c>
      <c r="CD57" s="58"/>
      <c r="CE57" s="58"/>
      <c r="CF57" s="58"/>
      <c r="CG57" s="58"/>
      <c r="CH57" s="58">
        <v>1149.9950000000001</v>
      </c>
      <c r="CI57" s="58"/>
      <c r="CJ57" s="58"/>
      <c r="CK57" s="58"/>
      <c r="CL57" s="58"/>
      <c r="CM57" s="58">
        <v>955.7808</v>
      </c>
      <c r="CN57" s="58">
        <v>1002.3482257558023</v>
      </c>
      <c r="CO57" s="58"/>
      <c r="CP57" s="58">
        <v>96.459000000000003</v>
      </c>
      <c r="CQ57" s="58">
        <v>3.9545460000000001</v>
      </c>
      <c r="CR57" s="58"/>
      <c r="CS57" s="58">
        <v>19.051539076923081</v>
      </c>
      <c r="CT57" s="58">
        <v>12.978510125015696</v>
      </c>
      <c r="CU57" s="58">
        <v>5.4769723421336636</v>
      </c>
      <c r="CV57" s="58"/>
      <c r="CW57" s="58"/>
      <c r="CX57" s="58">
        <v>35.218040000000002</v>
      </c>
      <c r="CY57" s="58">
        <v>19.594432432432431</v>
      </c>
      <c r="CZ57" s="58"/>
      <c r="DA57" s="58">
        <v>5.2478850000000001</v>
      </c>
      <c r="DB57" s="58"/>
      <c r="DC57" s="58">
        <v>4.2269204704144148</v>
      </c>
      <c r="DD57" s="58"/>
      <c r="DE57" s="58"/>
      <c r="DF57" s="58">
        <v>93.938762793142701</v>
      </c>
      <c r="DG57" s="58"/>
      <c r="DH57" s="58">
        <v>1.9104290523355831</v>
      </c>
      <c r="DI57" s="58"/>
      <c r="DJ57" s="58"/>
      <c r="DK57" s="58"/>
      <c r="DL57" s="58"/>
      <c r="DM57" s="58"/>
      <c r="DN57" s="58">
        <v>13.718495000000001</v>
      </c>
      <c r="DO57" s="58">
        <v>105.44044869039533</v>
      </c>
      <c r="DP57" s="58"/>
      <c r="DQ57" s="58"/>
      <c r="DR57" s="58"/>
      <c r="DS57" s="58"/>
      <c r="DT57" s="58">
        <v>26.214719999999996</v>
      </c>
      <c r="DU57" s="58">
        <v>27.062810003573261</v>
      </c>
      <c r="DV57" s="58">
        <v>34.448399999999999</v>
      </c>
      <c r="DW57" s="58"/>
      <c r="DX57" s="58"/>
      <c r="DY57" s="58"/>
      <c r="DZ57" s="58">
        <v>104.14502000000002</v>
      </c>
      <c r="EA57" s="58"/>
      <c r="EB57" s="58">
        <v>24.351745810055867</v>
      </c>
      <c r="EC57" s="58">
        <v>2.7931200000000005</v>
      </c>
      <c r="ED57" s="58">
        <v>27.791100000000004</v>
      </c>
      <c r="EE57" s="58">
        <v>0.73265999999999998</v>
      </c>
      <c r="EF57" s="58">
        <v>3.26884</v>
      </c>
      <c r="EG57" s="58">
        <v>3.3403294313965648</v>
      </c>
      <c r="EH57" s="58"/>
      <c r="EI57" s="58">
        <v>7.1346329999999991</v>
      </c>
      <c r="EJ57" s="58">
        <v>1.6013759999999999</v>
      </c>
      <c r="EK57" s="58"/>
      <c r="EL57" s="58">
        <v>1.9643402079424885</v>
      </c>
      <c r="EM57" s="58">
        <v>1.7469760000000001</v>
      </c>
      <c r="EN57" s="58">
        <v>1.8506180000000001</v>
      </c>
      <c r="EO57" s="58">
        <v>1.815968</v>
      </c>
      <c r="EP57" s="58">
        <v>683.73159999999996</v>
      </c>
      <c r="EQ57" s="58">
        <v>2.2698</v>
      </c>
      <c r="ER57" s="58">
        <v>123.18336701128214</v>
      </c>
      <c r="ES57" s="58">
        <v>13.094907246879336</v>
      </c>
      <c r="ET57" s="58"/>
      <c r="EU57" s="58">
        <v>255.30119999999999</v>
      </c>
    </row>
    <row r="58" spans="1:151" x14ac:dyDescent="0.25">
      <c r="A58" t="s">
        <v>295</v>
      </c>
      <c r="B58" t="s">
        <v>119</v>
      </c>
      <c r="C58" t="s">
        <v>228</v>
      </c>
      <c r="D58" t="s">
        <v>229</v>
      </c>
      <c r="E58" s="62">
        <v>45469</v>
      </c>
      <c r="F58" s="62">
        <v>45499</v>
      </c>
      <c r="K58">
        <v>568</v>
      </c>
      <c r="P58">
        <v>60.6</v>
      </c>
      <c r="Q58">
        <v>60.6</v>
      </c>
      <c r="S58">
        <v>9</v>
      </c>
      <c r="T58">
        <v>3.11</v>
      </c>
      <c r="V58">
        <v>16.45</v>
      </c>
      <c r="W58">
        <v>8.8800000000000008</v>
      </c>
      <c r="X58">
        <v>4.34</v>
      </c>
      <c r="AA58">
        <v>25.9</v>
      </c>
      <c r="AB58">
        <v>16</v>
      </c>
      <c r="AD58">
        <v>4.18</v>
      </c>
      <c r="AF58">
        <v>3.26</v>
      </c>
      <c r="AI58">
        <v>47.2</v>
      </c>
      <c r="AK58">
        <v>1.56</v>
      </c>
      <c r="AQ58">
        <v>7.48</v>
      </c>
      <c r="AR58">
        <v>63.2</v>
      </c>
      <c r="AW58">
        <v>13.9</v>
      </c>
      <c r="AX58">
        <v>13.9</v>
      </c>
      <c r="AY58">
        <v>70.099999999999994</v>
      </c>
      <c r="BC58">
        <v>58.1</v>
      </c>
      <c r="BE58">
        <v>14.65</v>
      </c>
      <c r="BF58">
        <v>1.6</v>
      </c>
      <c r="BG58">
        <v>45</v>
      </c>
      <c r="BH58">
        <v>0.6</v>
      </c>
      <c r="BI58">
        <v>2.4500000000000002</v>
      </c>
      <c r="BJ58">
        <v>2.4500000000000002</v>
      </c>
      <c r="BL58">
        <v>5.96</v>
      </c>
      <c r="BM58">
        <v>0.65</v>
      </c>
      <c r="BO58">
        <v>1.4</v>
      </c>
      <c r="BP58">
        <v>1.74</v>
      </c>
      <c r="BQ58">
        <v>1.74</v>
      </c>
      <c r="BR58">
        <v>1.74</v>
      </c>
      <c r="BS58">
        <v>377</v>
      </c>
      <c r="BT58">
        <v>2.7</v>
      </c>
      <c r="BU58">
        <v>75.8</v>
      </c>
      <c r="BV58">
        <v>9.42</v>
      </c>
      <c r="BX58">
        <v>154</v>
      </c>
      <c r="CD58" s="58"/>
      <c r="CE58" s="58"/>
      <c r="CF58" s="58"/>
      <c r="CG58" s="58"/>
      <c r="CH58" s="58">
        <v>641.98750000000007</v>
      </c>
      <c r="CI58" s="58"/>
      <c r="CJ58" s="58"/>
      <c r="CK58" s="58"/>
      <c r="CL58" s="58"/>
      <c r="CM58" s="58">
        <v>202.04925</v>
      </c>
      <c r="CN58" s="58">
        <v>211.89346684175968</v>
      </c>
      <c r="CO58" s="58"/>
      <c r="CP58" s="58">
        <v>115.4585</v>
      </c>
      <c r="CQ58" s="58">
        <v>2.4066540000000001</v>
      </c>
      <c r="CR58" s="58"/>
      <c r="CS58" s="58">
        <v>15.493721538461539</v>
      </c>
      <c r="CT58" s="58">
        <v>10.188416318404393</v>
      </c>
      <c r="CU58" s="58">
        <v>4.3074708483588218</v>
      </c>
      <c r="CV58" s="58"/>
      <c r="CW58" s="58"/>
      <c r="CX58" s="58">
        <v>34.545940000000002</v>
      </c>
      <c r="CY58" s="58">
        <v>15.733176629570748</v>
      </c>
      <c r="CZ58" s="58"/>
      <c r="DA58" s="58">
        <v>4.8940950000000001</v>
      </c>
      <c r="DB58" s="58"/>
      <c r="DC58" s="58">
        <v>3.2761497412968095</v>
      </c>
      <c r="DD58" s="58"/>
      <c r="DE58" s="58"/>
      <c r="DF58" s="58">
        <v>65.323209582747182</v>
      </c>
      <c r="DG58" s="58"/>
      <c r="DH58" s="58">
        <v>1.5237946012676677</v>
      </c>
      <c r="DI58" s="58"/>
      <c r="DJ58" s="58"/>
      <c r="DK58" s="58"/>
      <c r="DL58" s="58"/>
      <c r="DM58" s="58"/>
      <c r="DN58" s="58">
        <v>10.914715000000001</v>
      </c>
      <c r="DO58" s="58">
        <v>80.713263820523849</v>
      </c>
      <c r="DP58" s="58"/>
      <c r="DQ58" s="58"/>
      <c r="DR58" s="58"/>
      <c r="DS58" s="58"/>
      <c r="DT58" s="58">
        <v>19.42698</v>
      </c>
      <c r="DU58" s="58">
        <v>20.055475270505188</v>
      </c>
      <c r="DV58" s="58">
        <v>25.262159999999998</v>
      </c>
      <c r="DW58" s="58"/>
      <c r="DX58" s="58"/>
      <c r="DY58" s="58"/>
      <c r="DZ58" s="58">
        <v>102.15107999999999</v>
      </c>
      <c r="EA58" s="58"/>
      <c r="EB58" s="58">
        <v>18.901593176376696</v>
      </c>
      <c r="EC58" s="58">
        <v>2.0313600000000003</v>
      </c>
      <c r="ED58" s="58">
        <v>25.544160000000005</v>
      </c>
      <c r="EE58" s="58">
        <v>0.61055000000000004</v>
      </c>
      <c r="EF58" s="58">
        <v>2.6357900000000001</v>
      </c>
      <c r="EG58" s="58">
        <v>2.6934346471472304</v>
      </c>
      <c r="EH58" s="58"/>
      <c r="EI58" s="58">
        <v>6.0308699999999993</v>
      </c>
      <c r="EJ58" s="58">
        <v>1.084265</v>
      </c>
      <c r="EK58" s="58"/>
      <c r="EL58" s="58">
        <v>1.4618345733525495</v>
      </c>
      <c r="EM58" s="58">
        <v>1.2138080000000002</v>
      </c>
      <c r="EN58" s="58">
        <v>1.285819</v>
      </c>
      <c r="EO58" s="58">
        <v>1.2617440000000002</v>
      </c>
      <c r="EP58" s="58">
        <v>483.78919999999999</v>
      </c>
      <c r="EQ58" s="58">
        <v>1.5131999999999999</v>
      </c>
      <c r="ER58" s="58">
        <v>85.339404774826406</v>
      </c>
      <c r="ES58" s="58">
        <v>10.521473300970875</v>
      </c>
      <c r="ET58" s="58"/>
      <c r="EU58" s="58">
        <v>212.07560000000001</v>
      </c>
    </row>
    <row r="59" spans="1:151" x14ac:dyDescent="0.25">
      <c r="A59" t="s">
        <v>296</v>
      </c>
      <c r="B59" t="s">
        <v>119</v>
      </c>
      <c r="C59" t="s">
        <v>228</v>
      </c>
      <c r="D59" t="s">
        <v>229</v>
      </c>
      <c r="E59" s="62">
        <v>45469</v>
      </c>
      <c r="F59" s="62">
        <v>45499</v>
      </c>
      <c r="K59">
        <v>570</v>
      </c>
      <c r="P59">
        <v>40.799999999999997</v>
      </c>
      <c r="Q59">
        <v>40.799999999999997</v>
      </c>
      <c r="S59">
        <v>7</v>
      </c>
      <c r="T59">
        <v>1.68</v>
      </c>
      <c r="V59">
        <v>11.15</v>
      </c>
      <c r="W59">
        <v>5.97</v>
      </c>
      <c r="X59">
        <v>2.2000000000000002</v>
      </c>
      <c r="AA59">
        <v>23.2</v>
      </c>
      <c r="AB59">
        <v>9.27</v>
      </c>
      <c r="AD59">
        <v>4.3600000000000003</v>
      </c>
      <c r="AF59">
        <v>2.2200000000000002</v>
      </c>
      <c r="AI59">
        <v>29.2</v>
      </c>
      <c r="AK59">
        <v>1.03</v>
      </c>
      <c r="AQ59">
        <v>7.6</v>
      </c>
      <c r="AR59">
        <v>32.9</v>
      </c>
      <c r="AW59">
        <v>7.55</v>
      </c>
      <c r="AX59">
        <v>7.55</v>
      </c>
      <c r="AY59">
        <v>76.900000000000006</v>
      </c>
      <c r="BC59">
        <v>51.3</v>
      </c>
      <c r="BE59">
        <v>7.44</v>
      </c>
      <c r="BF59">
        <v>2</v>
      </c>
      <c r="BG59">
        <v>74.7</v>
      </c>
      <c r="BH59">
        <v>0.5</v>
      </c>
      <c r="BI59">
        <v>1.73</v>
      </c>
      <c r="BJ59">
        <v>1.73</v>
      </c>
      <c r="BL59">
        <v>5.12</v>
      </c>
      <c r="BM59">
        <v>0.63</v>
      </c>
      <c r="BO59">
        <v>0.92</v>
      </c>
      <c r="BP59">
        <v>1.54</v>
      </c>
      <c r="BQ59">
        <v>1.54</v>
      </c>
      <c r="BR59">
        <v>1.54</v>
      </c>
      <c r="BS59">
        <v>426</v>
      </c>
      <c r="BT59">
        <v>2.2999999999999998</v>
      </c>
      <c r="BU59">
        <v>55.6</v>
      </c>
      <c r="BV59">
        <v>5.86</v>
      </c>
      <c r="BX59">
        <v>152</v>
      </c>
      <c r="CD59" s="58"/>
      <c r="CE59" s="58"/>
      <c r="CF59" s="58"/>
      <c r="CG59" s="58"/>
      <c r="CH59" s="58">
        <v>342.76550000000003</v>
      </c>
      <c r="CI59" s="58"/>
      <c r="CJ59" s="58"/>
      <c r="CK59" s="58"/>
      <c r="CL59" s="58"/>
      <c r="CM59" s="58">
        <v>117.71565</v>
      </c>
      <c r="CN59" s="58">
        <v>123.45097633389477</v>
      </c>
      <c r="CO59" s="58"/>
      <c r="CP59" s="58">
        <v>96.459000000000003</v>
      </c>
      <c r="CQ59" s="58">
        <v>2.9261519999999996</v>
      </c>
      <c r="CR59" s="58"/>
      <c r="CS59" s="58">
        <v>16.985709538461542</v>
      </c>
      <c r="CT59" s="58">
        <v>11.549158789661544</v>
      </c>
      <c r="CU59" s="58">
        <v>4.4001046300439572</v>
      </c>
      <c r="CV59" s="58"/>
      <c r="CW59" s="58"/>
      <c r="CX59" s="58">
        <v>31.991960000000002</v>
      </c>
      <c r="CY59" s="58">
        <v>17.692619872813989</v>
      </c>
      <c r="CZ59" s="58"/>
      <c r="DA59" s="58">
        <v>4.7054070000000001</v>
      </c>
      <c r="DB59" s="58"/>
      <c r="DC59" s="58">
        <v>3.7687177093938824</v>
      </c>
      <c r="DD59" s="58"/>
      <c r="DE59" s="58"/>
      <c r="DF59" s="58">
        <v>71.656159883408478</v>
      </c>
      <c r="DG59" s="58"/>
      <c r="DH59" s="58">
        <v>1.8421994433235982</v>
      </c>
      <c r="DI59" s="58"/>
      <c r="DJ59" s="58"/>
      <c r="DK59" s="58"/>
      <c r="DL59" s="58"/>
      <c r="DM59" s="58"/>
      <c r="DN59" s="58">
        <v>10.642920000000002</v>
      </c>
      <c r="DO59" s="58">
        <v>81.763002800848568</v>
      </c>
      <c r="DP59" s="58"/>
      <c r="DQ59" s="58"/>
      <c r="DR59" s="58"/>
      <c r="DS59" s="58"/>
      <c r="DT59" s="58">
        <v>20.012129999999999</v>
      </c>
      <c r="DU59" s="58">
        <v>20.659555850942091</v>
      </c>
      <c r="DV59" s="58">
        <v>29.745919999999998</v>
      </c>
      <c r="DW59" s="58"/>
      <c r="DX59" s="58"/>
      <c r="DY59" s="58"/>
      <c r="DZ59" s="58">
        <v>91.874620000000007</v>
      </c>
      <c r="EA59" s="58"/>
      <c r="EB59" s="58">
        <v>20.814944632881087</v>
      </c>
      <c r="EC59" s="58">
        <v>2.4122400000000002</v>
      </c>
      <c r="ED59" s="58">
        <v>29.919780000000003</v>
      </c>
      <c r="EE59" s="58">
        <v>0.61055000000000004</v>
      </c>
      <c r="EF59" s="58">
        <v>2.9005200000000002</v>
      </c>
      <c r="EG59" s="58">
        <v>2.9639542841969519</v>
      </c>
      <c r="EH59" s="58"/>
      <c r="EI59" s="58">
        <v>6.4518929999999992</v>
      </c>
      <c r="EJ59" s="58">
        <v>1.017541</v>
      </c>
      <c r="EK59" s="58"/>
      <c r="EL59" s="58">
        <v>1.5303580689784504</v>
      </c>
      <c r="EM59" s="58">
        <v>1.36128</v>
      </c>
      <c r="EN59" s="58">
        <v>1.44204</v>
      </c>
      <c r="EO59" s="58">
        <v>1.4150400000000001</v>
      </c>
      <c r="EP59" s="58">
        <v>432.01839999999999</v>
      </c>
      <c r="EQ59" s="58">
        <v>1.3871</v>
      </c>
      <c r="ER59" s="58">
        <v>122.54840120194564</v>
      </c>
      <c r="ES59" s="58">
        <v>11.193298977115118</v>
      </c>
      <c r="ET59" s="58"/>
      <c r="EU59" s="58">
        <v>216.12799999999999</v>
      </c>
    </row>
    <row r="60" spans="1:151" x14ac:dyDescent="0.25">
      <c r="A60" t="s">
        <v>297</v>
      </c>
      <c r="B60" t="s">
        <v>119</v>
      </c>
      <c r="C60" t="s">
        <v>228</v>
      </c>
      <c r="D60" t="s">
        <v>229</v>
      </c>
      <c r="E60" s="62">
        <v>45469</v>
      </c>
      <c r="F60" s="62">
        <v>45499</v>
      </c>
      <c r="K60">
        <v>265</v>
      </c>
      <c r="P60">
        <v>28.1</v>
      </c>
      <c r="Q60">
        <v>28.1</v>
      </c>
      <c r="S60">
        <v>24</v>
      </c>
      <c r="T60">
        <v>3.06</v>
      </c>
      <c r="V60">
        <v>5.63</v>
      </c>
      <c r="W60">
        <v>2.72</v>
      </c>
      <c r="X60">
        <v>1.4</v>
      </c>
      <c r="AA60">
        <v>25.9</v>
      </c>
      <c r="AB60">
        <v>4.9000000000000004</v>
      </c>
      <c r="AD60">
        <v>6.18</v>
      </c>
      <c r="AF60">
        <v>1.07</v>
      </c>
      <c r="AI60">
        <v>17.600000000000001</v>
      </c>
      <c r="AK60">
        <v>0.37</v>
      </c>
      <c r="AQ60">
        <v>10.45</v>
      </c>
      <c r="AR60">
        <v>18.8</v>
      </c>
      <c r="AW60">
        <v>4.62</v>
      </c>
      <c r="AX60">
        <v>4.62</v>
      </c>
      <c r="AY60">
        <v>35.799999999999997</v>
      </c>
      <c r="BC60">
        <v>57.5</v>
      </c>
      <c r="BE60">
        <v>4.7699999999999996</v>
      </c>
      <c r="BF60">
        <v>2.2000000000000002</v>
      </c>
      <c r="BG60">
        <v>23.9</v>
      </c>
      <c r="BH60">
        <v>0.7</v>
      </c>
      <c r="BI60">
        <v>0.81</v>
      </c>
      <c r="BJ60">
        <v>0.81</v>
      </c>
      <c r="BL60">
        <v>6.69</v>
      </c>
      <c r="BM60">
        <v>0.8</v>
      </c>
      <c r="BO60">
        <v>0.56000000000000005</v>
      </c>
      <c r="BP60">
        <v>1.82</v>
      </c>
      <c r="BQ60">
        <v>1.82</v>
      </c>
      <c r="BR60">
        <v>1.82</v>
      </c>
      <c r="BS60">
        <v>357</v>
      </c>
      <c r="BT60">
        <v>1.7</v>
      </c>
      <c r="BU60">
        <v>27.5</v>
      </c>
      <c r="BV60">
        <v>3.08</v>
      </c>
      <c r="BX60">
        <v>216</v>
      </c>
      <c r="CD60" s="58"/>
      <c r="CE60" s="58"/>
      <c r="CF60" s="58"/>
      <c r="CG60" s="58"/>
      <c r="CH60" s="58">
        <v>384.07600000000002</v>
      </c>
      <c r="CI60" s="58"/>
      <c r="CJ60" s="58"/>
      <c r="CK60" s="58"/>
      <c r="CL60" s="58"/>
      <c r="CM60" s="58">
        <v>60.439080000000004</v>
      </c>
      <c r="CN60" s="58">
        <v>63.383784863969851</v>
      </c>
      <c r="CO60" s="58"/>
      <c r="CP60" s="58">
        <v>163.68799999999999</v>
      </c>
      <c r="CQ60" s="58">
        <v>3.5728740000000001</v>
      </c>
      <c r="CR60" s="58"/>
      <c r="CS60" s="58">
        <v>16.813557076923079</v>
      </c>
      <c r="CT60" s="58">
        <v>11.491984736247378</v>
      </c>
      <c r="CU60" s="58">
        <v>4.3537877392013895</v>
      </c>
      <c r="CV60" s="58"/>
      <c r="CW60" s="58"/>
      <c r="CX60" s="58">
        <v>33.873840000000001</v>
      </c>
      <c r="CY60" s="58">
        <v>16.885790302066773</v>
      </c>
      <c r="CZ60" s="58"/>
      <c r="DA60" s="58">
        <v>4.540305</v>
      </c>
      <c r="DB60" s="58"/>
      <c r="DC60" s="58">
        <v>3.6885322262152895</v>
      </c>
      <c r="DD60" s="58"/>
      <c r="DE60" s="58"/>
      <c r="DF60" s="58">
        <v>62.039457574996867</v>
      </c>
      <c r="DG60" s="58"/>
      <c r="DH60" s="58">
        <v>1.7967130373156082</v>
      </c>
      <c r="DI60" s="58"/>
      <c r="DJ60" s="58"/>
      <c r="DK60" s="58"/>
      <c r="DL60" s="58"/>
      <c r="DM60" s="58"/>
      <c r="DN60" s="58">
        <v>8.5830000000000002</v>
      </c>
      <c r="DO60" s="58">
        <v>75.231293589939142</v>
      </c>
      <c r="DP60" s="58"/>
      <c r="DQ60" s="58"/>
      <c r="DR60" s="58"/>
      <c r="DS60" s="58"/>
      <c r="DT60" s="58">
        <v>18.373709999999999</v>
      </c>
      <c r="DU60" s="58">
        <v>18.96813022571876</v>
      </c>
      <c r="DV60" s="58">
        <v>39.697679999999991</v>
      </c>
      <c r="DW60" s="58"/>
      <c r="DX60" s="58"/>
      <c r="DY60" s="58"/>
      <c r="DZ60" s="58">
        <v>90.800960000000003</v>
      </c>
      <c r="EA60" s="58"/>
      <c r="EB60" s="58">
        <v>17.799966580207503</v>
      </c>
      <c r="EC60" s="58">
        <v>2.0313600000000003</v>
      </c>
      <c r="ED60" s="58">
        <v>31.693680000000004</v>
      </c>
      <c r="EE60" s="58">
        <v>0.48844000000000004</v>
      </c>
      <c r="EF60" s="58">
        <v>2.7739100000000003</v>
      </c>
      <c r="EG60" s="58">
        <v>2.8345753273470851</v>
      </c>
      <c r="EH60" s="58"/>
      <c r="EI60" s="58">
        <v>5.5074359999999993</v>
      </c>
      <c r="EJ60" s="58">
        <v>0.88409300000000002</v>
      </c>
      <c r="EK60" s="58"/>
      <c r="EL60" s="58">
        <v>1.6445638950216181</v>
      </c>
      <c r="EM60" s="58">
        <v>1.2364960000000003</v>
      </c>
      <c r="EN60" s="58">
        <v>1.3098530000000002</v>
      </c>
      <c r="EO60" s="58">
        <v>1.285328</v>
      </c>
      <c r="EP60" s="58">
        <v>442.72959999999995</v>
      </c>
      <c r="EQ60" s="58">
        <v>1.2609999999999999</v>
      </c>
      <c r="ER60" s="58">
        <v>100.57858419890255</v>
      </c>
      <c r="ES60" s="58">
        <v>10.783371445908461</v>
      </c>
      <c r="ET60" s="58"/>
      <c r="EU60" s="58">
        <v>187.7612</v>
      </c>
    </row>
    <row r="61" spans="1:151" x14ac:dyDescent="0.25">
      <c r="A61" t="s">
        <v>298</v>
      </c>
      <c r="B61" t="s">
        <v>119</v>
      </c>
      <c r="C61" t="s">
        <v>228</v>
      </c>
      <c r="D61" t="s">
        <v>229</v>
      </c>
      <c r="E61" s="62">
        <v>45469</v>
      </c>
      <c r="F61" s="62">
        <v>45499</v>
      </c>
      <c r="K61">
        <v>178</v>
      </c>
      <c r="P61">
        <v>19.8</v>
      </c>
      <c r="Q61">
        <v>19.8</v>
      </c>
      <c r="S61">
        <v>18</v>
      </c>
      <c r="T61">
        <v>3.03</v>
      </c>
      <c r="V61">
        <v>3.17</v>
      </c>
      <c r="W61">
        <v>2.2599999999999998</v>
      </c>
      <c r="X61">
        <v>0.67</v>
      </c>
      <c r="AA61">
        <v>26.7</v>
      </c>
      <c r="AB61">
        <v>2.7</v>
      </c>
      <c r="AD61">
        <v>3.98</v>
      </c>
      <c r="AF61">
        <v>0.63</v>
      </c>
      <c r="AI61">
        <v>18</v>
      </c>
      <c r="AK61">
        <v>0.27</v>
      </c>
      <c r="AQ61">
        <v>6.96</v>
      </c>
      <c r="AR61">
        <v>12.6</v>
      </c>
      <c r="AW61">
        <v>3.09</v>
      </c>
      <c r="AX61">
        <v>3.09</v>
      </c>
      <c r="AY61">
        <v>22.2</v>
      </c>
      <c r="BC61">
        <v>73.2</v>
      </c>
      <c r="BE61">
        <v>2.68</v>
      </c>
      <c r="BF61">
        <v>1.9</v>
      </c>
      <c r="BG61">
        <v>15.2</v>
      </c>
      <c r="BH61">
        <v>0.5</v>
      </c>
      <c r="BI61">
        <v>0.42</v>
      </c>
      <c r="BJ61">
        <v>0.42</v>
      </c>
      <c r="BL61">
        <v>5.6</v>
      </c>
      <c r="BM61">
        <v>0.57999999999999996</v>
      </c>
      <c r="BO61">
        <v>0.36</v>
      </c>
      <c r="BP61">
        <v>1.56</v>
      </c>
      <c r="BQ61">
        <v>1.56</v>
      </c>
      <c r="BR61">
        <v>1.56</v>
      </c>
      <c r="BS61">
        <v>246</v>
      </c>
      <c r="BT61">
        <v>1.1000000000000001</v>
      </c>
      <c r="BU61">
        <v>22.4</v>
      </c>
      <c r="BV61">
        <v>2.1</v>
      </c>
      <c r="BX61">
        <v>142</v>
      </c>
      <c r="CD61" s="58"/>
      <c r="CE61" s="58"/>
      <c r="CF61" s="58"/>
      <c r="CG61" s="58"/>
      <c r="CH61" s="58">
        <v>435.435</v>
      </c>
      <c r="CI61" s="58"/>
      <c r="CJ61" s="58"/>
      <c r="CK61" s="58"/>
      <c r="CL61" s="58"/>
      <c r="CM61" s="58">
        <v>61.727510000000002</v>
      </c>
      <c r="CN61" s="58">
        <v>64.734989580062233</v>
      </c>
      <c r="CO61" s="58"/>
      <c r="CP61" s="58">
        <v>159.30350000000001</v>
      </c>
      <c r="CQ61" s="58">
        <v>3.1063860000000001</v>
      </c>
      <c r="CR61" s="58"/>
      <c r="CS61" s="58">
        <v>16.584020461538461</v>
      </c>
      <c r="CT61" s="58">
        <v>11.160375226445215</v>
      </c>
      <c r="CU61" s="58">
        <v>4.0411487260140566</v>
      </c>
      <c r="CV61" s="58"/>
      <c r="CW61" s="58"/>
      <c r="CX61" s="58">
        <v>33.067320000000002</v>
      </c>
      <c r="CY61" s="58">
        <v>16.367114149443559</v>
      </c>
      <c r="CZ61" s="58"/>
      <c r="DA61" s="58">
        <v>4.174722</v>
      </c>
      <c r="DB61" s="58"/>
      <c r="DC61" s="58">
        <v>3.6427119501132359</v>
      </c>
      <c r="DD61" s="58"/>
      <c r="DE61" s="58"/>
      <c r="DF61" s="58">
        <v>59.10753613950552</v>
      </c>
      <c r="DG61" s="58"/>
      <c r="DH61" s="58">
        <v>1.6488822177896403</v>
      </c>
      <c r="DI61" s="58"/>
      <c r="DJ61" s="58"/>
      <c r="DK61" s="58"/>
      <c r="DL61" s="58"/>
      <c r="DM61" s="58"/>
      <c r="DN61" s="58">
        <v>9.0836749999999995</v>
      </c>
      <c r="DO61" s="58">
        <v>71.498888326562309</v>
      </c>
      <c r="DP61" s="58"/>
      <c r="DQ61" s="58"/>
      <c r="DR61" s="58"/>
      <c r="DS61" s="58"/>
      <c r="DT61" s="58">
        <v>17.261924999999998</v>
      </c>
      <c r="DU61" s="58">
        <v>17.820377122888644</v>
      </c>
      <c r="DV61" s="58">
        <v>42.431679999999993</v>
      </c>
      <c r="DW61" s="58"/>
      <c r="DX61" s="58"/>
      <c r="DY61" s="58"/>
      <c r="DZ61" s="58">
        <v>95.402360000000002</v>
      </c>
      <c r="EA61" s="58"/>
      <c r="EB61" s="58">
        <v>17.857946927374304</v>
      </c>
      <c r="EC61" s="58">
        <v>2.0313600000000003</v>
      </c>
      <c r="ED61" s="58">
        <v>29.210220000000003</v>
      </c>
      <c r="EE61" s="58">
        <v>0.48844000000000004</v>
      </c>
      <c r="EF61" s="58">
        <v>2.7854199999999998</v>
      </c>
      <c r="EG61" s="58">
        <v>2.8463370506970729</v>
      </c>
      <c r="EH61" s="58"/>
      <c r="EI61" s="58">
        <v>5.6212260000000001</v>
      </c>
      <c r="EJ61" s="58">
        <v>0.90077399999999996</v>
      </c>
      <c r="EK61" s="58"/>
      <c r="EL61" s="58">
        <v>1.6445638950216181</v>
      </c>
      <c r="EM61" s="58">
        <v>1.2478400000000003</v>
      </c>
      <c r="EN61" s="58">
        <v>1.3218700000000001</v>
      </c>
      <c r="EO61" s="58">
        <v>1.2971200000000001</v>
      </c>
      <c r="EP61" s="58">
        <v>421.30719999999997</v>
      </c>
      <c r="EQ61" s="58">
        <v>1.0087999999999999</v>
      </c>
      <c r="ER61" s="58">
        <v>92.197035515660659</v>
      </c>
      <c r="ES61" s="58">
        <v>11.614613384188626</v>
      </c>
      <c r="ET61" s="58"/>
      <c r="EU61" s="58">
        <v>185.05959999999999</v>
      </c>
    </row>
    <row r="62" spans="1:151" x14ac:dyDescent="0.25">
      <c r="A62" t="s">
        <v>299</v>
      </c>
      <c r="B62" t="s">
        <v>119</v>
      </c>
      <c r="C62" t="s">
        <v>228</v>
      </c>
      <c r="D62" t="s">
        <v>229</v>
      </c>
      <c r="E62" s="62">
        <v>45469</v>
      </c>
      <c r="F62" s="62">
        <v>45499</v>
      </c>
      <c r="K62">
        <v>143.5</v>
      </c>
      <c r="P62">
        <v>69.2</v>
      </c>
      <c r="Q62">
        <v>69.2</v>
      </c>
      <c r="S62">
        <v>12</v>
      </c>
      <c r="T62">
        <v>3.49</v>
      </c>
      <c r="V62">
        <v>10.35</v>
      </c>
      <c r="W62">
        <v>6.53</v>
      </c>
      <c r="X62">
        <v>1.91</v>
      </c>
      <c r="AA62">
        <v>25.3</v>
      </c>
      <c r="AB62">
        <v>9.31</v>
      </c>
      <c r="AD62">
        <v>3.78</v>
      </c>
      <c r="AF62">
        <v>2.2200000000000002</v>
      </c>
      <c r="AI62">
        <v>49</v>
      </c>
      <c r="AK62">
        <v>0.87</v>
      </c>
      <c r="AQ62">
        <v>6.72</v>
      </c>
      <c r="AR62">
        <v>39.9</v>
      </c>
      <c r="AW62">
        <v>10</v>
      </c>
      <c r="AX62">
        <v>10</v>
      </c>
      <c r="AY62">
        <v>21.3</v>
      </c>
      <c r="BC62">
        <v>79.599999999999994</v>
      </c>
      <c r="BE62">
        <v>8.1199999999999992</v>
      </c>
      <c r="BF62">
        <v>1.9</v>
      </c>
      <c r="BG62">
        <v>19.8</v>
      </c>
      <c r="BH62">
        <v>0.4</v>
      </c>
      <c r="BI62">
        <v>1.47</v>
      </c>
      <c r="BJ62">
        <v>1.47</v>
      </c>
      <c r="BL62">
        <v>5.16</v>
      </c>
      <c r="BM62">
        <v>0.54</v>
      </c>
      <c r="BO62">
        <v>0.97</v>
      </c>
      <c r="BP62">
        <v>1.32</v>
      </c>
      <c r="BQ62">
        <v>1.32</v>
      </c>
      <c r="BR62">
        <v>1.32</v>
      </c>
      <c r="BS62">
        <v>219</v>
      </c>
      <c r="BT62">
        <v>1.2</v>
      </c>
      <c r="BU62">
        <v>74.900000000000006</v>
      </c>
      <c r="BV62">
        <v>6.06</v>
      </c>
      <c r="BX62">
        <v>132</v>
      </c>
      <c r="CD62" s="58"/>
      <c r="CE62" s="58"/>
      <c r="CF62" s="58"/>
      <c r="CG62" s="58"/>
      <c r="CH62" s="58">
        <v>390.77500000000003</v>
      </c>
      <c r="CI62" s="58"/>
      <c r="CJ62" s="58"/>
      <c r="CK62" s="58"/>
      <c r="CL62" s="58"/>
      <c r="CM62" s="58">
        <v>68.638180000000006</v>
      </c>
      <c r="CN62" s="58">
        <v>71.98236033001227</v>
      </c>
      <c r="CO62" s="58"/>
      <c r="CP62" s="58">
        <v>159.30350000000001</v>
      </c>
      <c r="CQ62" s="58">
        <v>2.4596640000000001</v>
      </c>
      <c r="CR62" s="58"/>
      <c r="CS62" s="58">
        <v>17.100477846153847</v>
      </c>
      <c r="CT62" s="58">
        <v>11.777855003318209</v>
      </c>
      <c r="CU62" s="58">
        <v>4.388525407333316</v>
      </c>
      <c r="CV62" s="58"/>
      <c r="CW62" s="58"/>
      <c r="CX62" s="58">
        <v>29.572400000000002</v>
      </c>
      <c r="CY62" s="58">
        <v>16.828159618441969</v>
      </c>
      <c r="CZ62" s="58"/>
      <c r="DA62" s="58">
        <v>3.7147950000000001</v>
      </c>
      <c r="DB62" s="58"/>
      <c r="DC62" s="58">
        <v>3.5052511218070759</v>
      </c>
      <c r="DD62" s="58"/>
      <c r="DE62" s="58"/>
      <c r="DF62" s="58">
        <v>72.242544170506747</v>
      </c>
      <c r="DG62" s="58"/>
      <c r="DH62" s="58">
        <v>1.7512266313076179</v>
      </c>
      <c r="DI62" s="58"/>
      <c r="DJ62" s="58"/>
      <c r="DK62" s="58"/>
      <c r="DL62" s="58"/>
      <c r="DM62" s="58"/>
      <c r="DN62" s="58">
        <v>8.196765000000001</v>
      </c>
      <c r="DO62" s="58">
        <v>83.046017110134372</v>
      </c>
      <c r="DP62" s="58"/>
      <c r="DQ62" s="58"/>
      <c r="DR62" s="58"/>
      <c r="DS62" s="58"/>
      <c r="DT62" s="58">
        <v>20.304704999999998</v>
      </c>
      <c r="DU62" s="58">
        <v>20.961596141160541</v>
      </c>
      <c r="DV62" s="58">
        <v>39.478960000000001</v>
      </c>
      <c r="DW62" s="58"/>
      <c r="DX62" s="58"/>
      <c r="DY62" s="58"/>
      <c r="DZ62" s="58">
        <v>95.248980000000003</v>
      </c>
      <c r="EA62" s="58"/>
      <c r="EB62" s="58">
        <v>19.539376995211494</v>
      </c>
      <c r="EC62" s="58">
        <v>1.3965600000000002</v>
      </c>
      <c r="ED62" s="58">
        <v>30.984120000000001</v>
      </c>
      <c r="EE62" s="58">
        <v>0.48844000000000004</v>
      </c>
      <c r="EF62" s="58">
        <v>2.8659900000000005</v>
      </c>
      <c r="EG62" s="58">
        <v>2.9286691141469885</v>
      </c>
      <c r="EH62" s="58"/>
      <c r="EI62" s="58">
        <v>4.8246959999999994</v>
      </c>
      <c r="EJ62" s="58">
        <v>0.88409300000000002</v>
      </c>
      <c r="EK62" s="58"/>
      <c r="EL62" s="58">
        <v>1.5874609820000343</v>
      </c>
      <c r="EM62" s="58">
        <v>0.98692800000000003</v>
      </c>
      <c r="EN62" s="58">
        <v>1.045479</v>
      </c>
      <c r="EO62" s="58">
        <v>1.0259039999999999</v>
      </c>
      <c r="EP62" s="58">
        <v>389.17359999999996</v>
      </c>
      <c r="EQ62" s="58">
        <v>1.2609999999999999</v>
      </c>
      <c r="ER62" s="58">
        <v>106.29327648293109</v>
      </c>
      <c r="ES62" s="58">
        <v>10.669502687239945</v>
      </c>
      <c r="ET62" s="58"/>
      <c r="EU62" s="58">
        <v>163.4468</v>
      </c>
    </row>
    <row r="63" spans="1:151" x14ac:dyDescent="0.25">
      <c r="A63" t="s">
        <v>300</v>
      </c>
      <c r="B63" t="s">
        <v>119</v>
      </c>
      <c r="C63" t="s">
        <v>228</v>
      </c>
      <c r="D63" t="s">
        <v>229</v>
      </c>
      <c r="E63" s="62">
        <v>45469</v>
      </c>
      <c r="F63" s="62">
        <v>45499</v>
      </c>
      <c r="K63">
        <v>174.5</v>
      </c>
      <c r="P63">
        <v>36.6</v>
      </c>
      <c r="Q63">
        <v>36.6</v>
      </c>
      <c r="S63">
        <v>9</v>
      </c>
      <c r="T63">
        <v>4.24</v>
      </c>
      <c r="V63">
        <v>11.8</v>
      </c>
      <c r="W63">
        <v>7</v>
      </c>
      <c r="X63">
        <v>2.85</v>
      </c>
      <c r="AA63">
        <v>24.9</v>
      </c>
      <c r="AB63">
        <v>11.75</v>
      </c>
      <c r="AD63">
        <v>3.8</v>
      </c>
      <c r="AF63">
        <v>2.57</v>
      </c>
      <c r="AI63">
        <v>57.9</v>
      </c>
      <c r="AK63">
        <v>1.06</v>
      </c>
      <c r="AQ63">
        <v>6.85</v>
      </c>
      <c r="AR63">
        <v>53</v>
      </c>
      <c r="AW63">
        <v>12.6</v>
      </c>
      <c r="AX63">
        <v>12.6</v>
      </c>
      <c r="AY63">
        <v>37.9</v>
      </c>
      <c r="BC63">
        <v>62.4</v>
      </c>
      <c r="BE63">
        <v>10.3</v>
      </c>
      <c r="BF63">
        <v>1.3</v>
      </c>
      <c r="BG63">
        <v>19.899999999999999</v>
      </c>
      <c r="BH63">
        <v>0.5</v>
      </c>
      <c r="BI63">
        <v>1.71</v>
      </c>
      <c r="BJ63">
        <v>1.71</v>
      </c>
      <c r="BL63">
        <v>4.9400000000000004</v>
      </c>
      <c r="BM63">
        <v>0.56999999999999995</v>
      </c>
      <c r="BO63">
        <v>1.04</v>
      </c>
      <c r="BP63">
        <v>1.3</v>
      </c>
      <c r="BQ63">
        <v>1.3</v>
      </c>
      <c r="BR63">
        <v>1.3</v>
      </c>
      <c r="BS63">
        <v>220</v>
      </c>
      <c r="BT63">
        <v>0.9</v>
      </c>
      <c r="BU63">
        <v>80.3</v>
      </c>
      <c r="BV63">
        <v>6.58</v>
      </c>
      <c r="BX63">
        <v>135</v>
      </c>
      <c r="CD63" s="58"/>
      <c r="CE63" s="58"/>
      <c r="CF63" s="58"/>
      <c r="CG63" s="58"/>
      <c r="CH63" s="58">
        <v>357.28000000000003</v>
      </c>
      <c r="CI63" s="58"/>
      <c r="CJ63" s="58"/>
      <c r="CK63" s="58"/>
      <c r="CL63" s="58"/>
      <c r="CM63" s="58">
        <v>59.033519999999996</v>
      </c>
      <c r="CN63" s="58">
        <v>61.909743355505434</v>
      </c>
      <c r="CO63" s="58"/>
      <c r="CP63" s="58">
        <v>130.0735</v>
      </c>
      <c r="CQ63" s="58">
        <v>2.6929080000000001</v>
      </c>
      <c r="CR63" s="58"/>
      <c r="CS63" s="58">
        <v>16.69878876923077</v>
      </c>
      <c r="CT63" s="58">
        <v>11.171810037128047</v>
      </c>
      <c r="CU63" s="58">
        <v>4.5043176344397358</v>
      </c>
      <c r="CV63" s="58"/>
      <c r="CW63" s="58"/>
      <c r="CX63" s="58">
        <v>30.513339999999999</v>
      </c>
      <c r="CY63" s="58">
        <v>18.211296025437203</v>
      </c>
      <c r="CZ63" s="58"/>
      <c r="DA63" s="58">
        <v>3.8209320000000004</v>
      </c>
      <c r="DB63" s="58"/>
      <c r="DC63" s="58">
        <v>3.6312568810877224</v>
      </c>
      <c r="DD63" s="58"/>
      <c r="DE63" s="58"/>
      <c r="DF63" s="58">
        <v>83.852953055052481</v>
      </c>
      <c r="DG63" s="58"/>
      <c r="DH63" s="58">
        <v>1.6488822177896403</v>
      </c>
      <c r="DI63" s="58"/>
      <c r="DJ63" s="58"/>
      <c r="DK63" s="58"/>
      <c r="DL63" s="58"/>
      <c r="DM63" s="58"/>
      <c r="DN63" s="58">
        <v>9.1838100000000011</v>
      </c>
      <c r="DO63" s="58">
        <v>95.759522538511675</v>
      </c>
      <c r="DP63" s="58"/>
      <c r="DQ63" s="58"/>
      <c r="DR63" s="58"/>
      <c r="DS63" s="58"/>
      <c r="DT63" s="58">
        <v>22.996394999999996</v>
      </c>
      <c r="DU63" s="58">
        <v>23.740366811170293</v>
      </c>
      <c r="DV63" s="58">
        <v>47.134159999999994</v>
      </c>
      <c r="DW63" s="58"/>
      <c r="DX63" s="58"/>
      <c r="DY63" s="58"/>
      <c r="DZ63" s="58">
        <v>87.733360000000005</v>
      </c>
      <c r="EA63" s="58"/>
      <c r="EB63" s="58">
        <v>20.988885674381486</v>
      </c>
      <c r="EC63" s="58">
        <v>1.7774399999999999</v>
      </c>
      <c r="ED63" s="58">
        <v>29.446740000000002</v>
      </c>
      <c r="EE63" s="58">
        <v>0.48844000000000004</v>
      </c>
      <c r="EF63" s="58">
        <v>2.8199500000000004</v>
      </c>
      <c r="EG63" s="58">
        <v>2.8816222207470368</v>
      </c>
      <c r="EH63" s="58"/>
      <c r="EI63" s="58">
        <v>4.9384859999999993</v>
      </c>
      <c r="EJ63" s="58">
        <v>0.95081699999999991</v>
      </c>
      <c r="EK63" s="58"/>
      <c r="EL63" s="58">
        <v>1.438993408143916</v>
      </c>
      <c r="EM63" s="58">
        <v>1.111712</v>
      </c>
      <c r="EN63" s="58">
        <v>1.1776659999999999</v>
      </c>
      <c r="EO63" s="58">
        <v>1.155616</v>
      </c>
      <c r="EP63" s="58">
        <v>365.96599999999995</v>
      </c>
      <c r="EQ63" s="58">
        <v>1.0087999999999999</v>
      </c>
      <c r="ER63" s="58">
        <v>106.03929015919648</v>
      </c>
      <c r="ES63" s="58">
        <v>10.009063886962551</v>
      </c>
      <c r="ET63" s="58"/>
      <c r="EU63" s="58">
        <v>175.60400000000001</v>
      </c>
    </row>
    <row r="64" spans="1:151" x14ac:dyDescent="0.25">
      <c r="A64" t="s">
        <v>301</v>
      </c>
      <c r="B64" t="s">
        <v>119</v>
      </c>
      <c r="C64" t="s">
        <v>228</v>
      </c>
      <c r="D64" t="s">
        <v>229</v>
      </c>
      <c r="E64" s="62">
        <v>45469</v>
      </c>
      <c r="F64" s="62">
        <v>45499</v>
      </c>
      <c r="K64">
        <v>387</v>
      </c>
      <c r="P64">
        <v>740</v>
      </c>
      <c r="Q64">
        <v>740</v>
      </c>
      <c r="S64">
        <v>10</v>
      </c>
      <c r="T64">
        <v>6.64</v>
      </c>
      <c r="V64">
        <v>21.8</v>
      </c>
      <c r="W64">
        <v>13</v>
      </c>
      <c r="X64">
        <v>5.12</v>
      </c>
      <c r="AA64">
        <v>21.5</v>
      </c>
      <c r="AB64">
        <v>21.1</v>
      </c>
      <c r="AD64">
        <v>3.62</v>
      </c>
      <c r="AF64">
        <v>4.53</v>
      </c>
      <c r="AI64">
        <v>98.4</v>
      </c>
      <c r="AK64">
        <v>1.94</v>
      </c>
      <c r="AQ64">
        <v>6.34</v>
      </c>
      <c r="AR64">
        <v>97.1</v>
      </c>
      <c r="AW64">
        <v>21.8</v>
      </c>
      <c r="AX64">
        <v>21.8</v>
      </c>
      <c r="AY64">
        <v>55.5</v>
      </c>
      <c r="BC64">
        <v>60.3</v>
      </c>
      <c r="BE64">
        <v>17.399999999999999</v>
      </c>
      <c r="BF64">
        <v>1.1000000000000001</v>
      </c>
      <c r="BG64">
        <v>29.8</v>
      </c>
      <c r="BH64">
        <v>0.4</v>
      </c>
      <c r="BI64">
        <v>3.13</v>
      </c>
      <c r="BJ64">
        <v>3.13</v>
      </c>
      <c r="BL64">
        <v>4.18</v>
      </c>
      <c r="BM64">
        <v>0.53</v>
      </c>
      <c r="BO64">
        <v>1.8</v>
      </c>
      <c r="BP64">
        <v>1.3</v>
      </c>
      <c r="BQ64">
        <v>1.3</v>
      </c>
      <c r="BR64">
        <v>1.3</v>
      </c>
      <c r="BS64">
        <v>292</v>
      </c>
      <c r="BT64">
        <v>1.1000000000000001</v>
      </c>
      <c r="BU64">
        <v>136.5</v>
      </c>
      <c r="BV64">
        <v>12.55</v>
      </c>
      <c r="BX64">
        <v>127</v>
      </c>
      <c r="CD64" s="58"/>
      <c r="CE64" s="58"/>
      <c r="CF64" s="58"/>
      <c r="CG64" s="58"/>
      <c r="CH64" s="58">
        <v>292.52300000000002</v>
      </c>
      <c r="CI64" s="58"/>
      <c r="CJ64" s="58"/>
      <c r="CK64" s="58"/>
      <c r="CL64" s="58"/>
      <c r="CM64" s="58">
        <v>52.591369999999998</v>
      </c>
      <c r="CN64" s="58">
        <v>55.153719775043534</v>
      </c>
      <c r="CO64" s="58"/>
      <c r="CP64" s="58">
        <v>154.91900000000001</v>
      </c>
      <c r="CQ64" s="58">
        <v>2.4490620000000001</v>
      </c>
      <c r="CR64" s="58"/>
      <c r="CS64" s="58">
        <v>13.54266030769231</v>
      </c>
      <c r="CT64" s="58">
        <v>9.6509802163112308</v>
      </c>
      <c r="CU64" s="58">
        <v>4.0179902805927723</v>
      </c>
      <c r="CV64" s="58"/>
      <c r="CW64" s="58"/>
      <c r="CX64" s="58">
        <v>29.572400000000002</v>
      </c>
      <c r="CY64" s="58">
        <v>16.367114149443559</v>
      </c>
      <c r="CZ64" s="58"/>
      <c r="DA64" s="58">
        <v>3.372798</v>
      </c>
      <c r="DB64" s="58"/>
      <c r="DC64" s="58">
        <v>3.0012280846844899</v>
      </c>
      <c r="DD64" s="58"/>
      <c r="DE64" s="58"/>
      <c r="DF64" s="58">
        <v>81.624692764079043</v>
      </c>
      <c r="DG64" s="58"/>
      <c r="DH64" s="58">
        <v>1.2736193682237222</v>
      </c>
      <c r="DI64" s="58"/>
      <c r="DJ64" s="58"/>
      <c r="DK64" s="58"/>
      <c r="DL64" s="58"/>
      <c r="DM64" s="58"/>
      <c r="DN64" s="58">
        <v>7.924970000000001</v>
      </c>
      <c r="DO64" s="58">
        <v>86.545147044550149</v>
      </c>
      <c r="DP64" s="58"/>
      <c r="DQ64" s="58"/>
      <c r="DR64" s="58"/>
      <c r="DS64" s="58"/>
      <c r="DT64" s="58">
        <v>21.709064999999999</v>
      </c>
      <c r="DU64" s="58">
        <v>22.411389534209107</v>
      </c>
      <c r="DV64" s="58">
        <v>48.009039999999992</v>
      </c>
      <c r="DW64" s="58"/>
      <c r="DX64" s="58"/>
      <c r="DY64" s="58"/>
      <c r="DZ64" s="58">
        <v>95.402360000000002</v>
      </c>
      <c r="EA64" s="58"/>
      <c r="EB64" s="58">
        <v>17.568045191540303</v>
      </c>
      <c r="EC64" s="58">
        <v>1.52352</v>
      </c>
      <c r="ED64" s="58">
        <v>30.038040000000002</v>
      </c>
      <c r="EE64" s="58">
        <v>0.36632999999999999</v>
      </c>
      <c r="EF64" s="58">
        <v>2.4631400000000001</v>
      </c>
      <c r="EG64" s="58">
        <v>2.5170087968974117</v>
      </c>
      <c r="EH64" s="58"/>
      <c r="EI64" s="58">
        <v>4.3126409999999993</v>
      </c>
      <c r="EJ64" s="58">
        <v>0.7840069999999999</v>
      </c>
      <c r="EK64" s="58"/>
      <c r="EL64" s="58">
        <v>1.2791052516834811</v>
      </c>
      <c r="EM64" s="58">
        <v>0.83945600000000009</v>
      </c>
      <c r="EN64" s="58">
        <v>0.88925799999999999</v>
      </c>
      <c r="EO64" s="58">
        <v>0.87260800000000005</v>
      </c>
      <c r="EP64" s="58">
        <v>387.38839999999999</v>
      </c>
      <c r="EQ64" s="58">
        <v>1.1349</v>
      </c>
      <c r="ER64" s="58">
        <v>100.70557736076984</v>
      </c>
      <c r="ES64" s="58">
        <v>8.3010325069348134</v>
      </c>
      <c r="ET64" s="58"/>
      <c r="EU64" s="58">
        <v>153.99119999999999</v>
      </c>
    </row>
    <row r="65" spans="1:151" x14ac:dyDescent="0.25">
      <c r="A65" t="s">
        <v>302</v>
      </c>
      <c r="B65" t="s">
        <v>119</v>
      </c>
      <c r="C65" t="s">
        <v>228</v>
      </c>
      <c r="D65" t="s">
        <v>229</v>
      </c>
      <c r="E65" s="62">
        <v>45469</v>
      </c>
      <c r="F65" s="62">
        <v>45499</v>
      </c>
      <c r="K65">
        <v>762</v>
      </c>
      <c r="P65">
        <v>369</v>
      </c>
      <c r="Q65">
        <v>369</v>
      </c>
      <c r="S65">
        <v>10</v>
      </c>
      <c r="T65">
        <v>5.65</v>
      </c>
      <c r="V65">
        <v>21.7</v>
      </c>
      <c r="W65">
        <v>12.35</v>
      </c>
      <c r="X65">
        <v>5.2</v>
      </c>
      <c r="AA65">
        <v>22.1</v>
      </c>
      <c r="AB65">
        <v>18.5</v>
      </c>
      <c r="AD65">
        <v>3.22</v>
      </c>
      <c r="AF65">
        <v>4.41</v>
      </c>
      <c r="AI65">
        <v>86.8</v>
      </c>
      <c r="AK65">
        <v>2</v>
      </c>
      <c r="AQ65">
        <v>5.7</v>
      </c>
      <c r="AR65">
        <v>86.2</v>
      </c>
      <c r="AW65">
        <v>20.6</v>
      </c>
      <c r="AX65">
        <v>20.6</v>
      </c>
      <c r="AY65">
        <v>56.5</v>
      </c>
      <c r="BC65">
        <v>55.2</v>
      </c>
      <c r="BE65">
        <v>16.7</v>
      </c>
      <c r="BF65">
        <v>1.3</v>
      </c>
      <c r="BG65">
        <v>27.1</v>
      </c>
      <c r="BH65">
        <v>0.4</v>
      </c>
      <c r="BI65">
        <v>3.22</v>
      </c>
      <c r="BJ65">
        <v>3.22</v>
      </c>
      <c r="BL65">
        <v>4.26</v>
      </c>
      <c r="BM65">
        <v>0.48</v>
      </c>
      <c r="BO65">
        <v>1.9</v>
      </c>
      <c r="BP65">
        <v>0.95</v>
      </c>
      <c r="BQ65">
        <v>0.95</v>
      </c>
      <c r="BR65">
        <v>0.95</v>
      </c>
      <c r="BS65">
        <v>286</v>
      </c>
      <c r="BT65">
        <v>0.8</v>
      </c>
      <c r="BU65">
        <v>125</v>
      </c>
      <c r="BV65">
        <v>12.7</v>
      </c>
      <c r="BX65">
        <v>118</v>
      </c>
      <c r="CD65" s="58"/>
      <c r="CE65" s="58"/>
      <c r="CF65" s="58"/>
      <c r="CG65" s="58"/>
      <c r="CH65" s="58">
        <v>281.358</v>
      </c>
      <c r="CI65" s="58"/>
      <c r="CJ65" s="58"/>
      <c r="CK65" s="58"/>
      <c r="CL65" s="58"/>
      <c r="CM65" s="58">
        <v>48.140430000000002</v>
      </c>
      <c r="CN65" s="58">
        <v>50.485921664906222</v>
      </c>
      <c r="CO65" s="58"/>
      <c r="CP65" s="58">
        <v>154.91900000000001</v>
      </c>
      <c r="CQ65" s="58">
        <v>2.0461860000000001</v>
      </c>
      <c r="CR65" s="58"/>
      <c r="CS65" s="58">
        <v>14.575575076923078</v>
      </c>
      <c r="CT65" s="58">
        <v>9.5366321094828983</v>
      </c>
      <c r="CU65" s="58">
        <v>3.9137772761969938</v>
      </c>
      <c r="CV65" s="58"/>
      <c r="CW65" s="58"/>
      <c r="CX65" s="58">
        <v>29.303560000000001</v>
      </c>
      <c r="CY65" s="58">
        <v>16.482375516693164</v>
      </c>
      <c r="CZ65" s="58"/>
      <c r="DA65" s="58">
        <v>3.5143140000000002</v>
      </c>
      <c r="DB65" s="58"/>
      <c r="DC65" s="58">
        <v>3.1157787749396233</v>
      </c>
      <c r="DD65" s="58"/>
      <c r="DE65" s="58"/>
      <c r="DF65" s="58">
        <v>71.069775596310208</v>
      </c>
      <c r="DG65" s="58"/>
      <c r="DH65" s="58">
        <v>1.3418489772357072</v>
      </c>
      <c r="DI65" s="58"/>
      <c r="DJ65" s="58"/>
      <c r="DK65" s="58"/>
      <c r="DL65" s="58"/>
      <c r="DM65" s="58"/>
      <c r="DN65" s="58">
        <v>7.982190000000001</v>
      </c>
      <c r="DO65" s="58">
        <v>79.313611846757539</v>
      </c>
      <c r="DP65" s="58"/>
      <c r="DQ65" s="58"/>
      <c r="DR65" s="58"/>
      <c r="DS65" s="58"/>
      <c r="DT65" s="58">
        <v>19.895099999999999</v>
      </c>
      <c r="DU65" s="58">
        <v>20.538739734854708</v>
      </c>
      <c r="DV65" s="58">
        <v>53.477039999999995</v>
      </c>
      <c r="DW65" s="58"/>
      <c r="DX65" s="58"/>
      <c r="DY65" s="58"/>
      <c r="DZ65" s="58">
        <v>86.659700000000001</v>
      </c>
      <c r="EA65" s="58"/>
      <c r="EB65" s="58">
        <v>16.756320331205107</v>
      </c>
      <c r="EC65" s="58">
        <v>1.2696000000000001</v>
      </c>
      <c r="ED65" s="58">
        <v>30.156300000000002</v>
      </c>
      <c r="EE65" s="58">
        <v>0.48844000000000004</v>
      </c>
      <c r="EF65" s="58">
        <v>2.4055899999999997</v>
      </c>
      <c r="EG65" s="58">
        <v>2.4582001801474718</v>
      </c>
      <c r="EH65" s="58"/>
      <c r="EI65" s="58">
        <v>4.2443669999999996</v>
      </c>
      <c r="EJ65" s="58">
        <v>0.7840069999999999</v>
      </c>
      <c r="EK65" s="58"/>
      <c r="EL65" s="58">
        <v>1.3133669994964312</v>
      </c>
      <c r="EM65" s="58">
        <v>0.8508</v>
      </c>
      <c r="EN65" s="58">
        <v>0.90127500000000005</v>
      </c>
      <c r="EO65" s="58">
        <v>0.88440000000000007</v>
      </c>
      <c r="EP65" s="58">
        <v>355.25479999999999</v>
      </c>
      <c r="EQ65" s="58">
        <v>1.0087999999999999</v>
      </c>
      <c r="ER65" s="58">
        <v>90.292138087651139</v>
      </c>
      <c r="ES65" s="58">
        <v>8.8703763002773925</v>
      </c>
      <c r="ET65" s="58"/>
      <c r="EU65" s="58">
        <v>149.93879999999999</v>
      </c>
    </row>
    <row r="66" spans="1:151" x14ac:dyDescent="0.25">
      <c r="A66" t="s">
        <v>303</v>
      </c>
      <c r="B66" t="s">
        <v>119</v>
      </c>
      <c r="C66" t="s">
        <v>228</v>
      </c>
      <c r="D66" t="s">
        <v>229</v>
      </c>
      <c r="E66" s="62">
        <v>45469</v>
      </c>
      <c r="F66" s="62">
        <v>45499</v>
      </c>
      <c r="K66">
        <v>320</v>
      </c>
      <c r="P66">
        <v>56.7</v>
      </c>
      <c r="Q66">
        <v>56.7</v>
      </c>
      <c r="S66">
        <v>10</v>
      </c>
      <c r="T66">
        <v>5.03</v>
      </c>
      <c r="V66">
        <v>14.65</v>
      </c>
      <c r="W66">
        <v>8.7100000000000009</v>
      </c>
      <c r="X66">
        <v>3.54</v>
      </c>
      <c r="AA66">
        <v>23.7</v>
      </c>
      <c r="AB66">
        <v>14.25</v>
      </c>
      <c r="AD66">
        <v>3.55</v>
      </c>
      <c r="AF66">
        <v>2.94</v>
      </c>
      <c r="AI66">
        <v>68.099999999999994</v>
      </c>
      <c r="AK66">
        <v>1.22</v>
      </c>
      <c r="AQ66">
        <v>5.93</v>
      </c>
      <c r="AR66">
        <v>66.7</v>
      </c>
      <c r="AW66">
        <v>15.4</v>
      </c>
      <c r="AX66">
        <v>15.4</v>
      </c>
      <c r="AY66">
        <v>62.3</v>
      </c>
      <c r="BC66">
        <v>55.5</v>
      </c>
      <c r="BE66">
        <v>13.4</v>
      </c>
      <c r="BF66">
        <v>1</v>
      </c>
      <c r="BG66">
        <v>23.5</v>
      </c>
      <c r="BH66">
        <v>0.4</v>
      </c>
      <c r="BI66">
        <v>2.2200000000000002</v>
      </c>
      <c r="BJ66">
        <v>2.2200000000000002</v>
      </c>
      <c r="BL66">
        <v>4.22</v>
      </c>
      <c r="BM66">
        <v>0.54</v>
      </c>
      <c r="BO66">
        <v>1.24</v>
      </c>
      <c r="BP66">
        <v>0.98</v>
      </c>
      <c r="BQ66">
        <v>0.98</v>
      </c>
      <c r="BR66">
        <v>0.98</v>
      </c>
      <c r="BS66">
        <v>182</v>
      </c>
      <c r="BT66">
        <v>0.6</v>
      </c>
      <c r="BU66">
        <v>92.9</v>
      </c>
      <c r="BV66">
        <v>8.31</v>
      </c>
      <c r="BX66">
        <v>123</v>
      </c>
      <c r="CD66" s="58"/>
      <c r="CE66" s="58"/>
      <c r="CF66" s="58"/>
      <c r="CG66" s="58"/>
      <c r="CH66" s="58">
        <v>308.154</v>
      </c>
      <c r="CI66" s="58"/>
      <c r="CJ66" s="58"/>
      <c r="CK66" s="58"/>
      <c r="CL66" s="58"/>
      <c r="CM66" s="58">
        <v>42.166800000000002</v>
      </c>
      <c r="CN66" s="58">
        <v>44.221245253932452</v>
      </c>
      <c r="CO66" s="58"/>
      <c r="CP66" s="58">
        <v>181.226</v>
      </c>
      <c r="CQ66" s="58">
        <v>2.5974900000000001</v>
      </c>
      <c r="CR66" s="58"/>
      <c r="CS66" s="58">
        <v>16.010178923076925</v>
      </c>
      <c r="CT66" s="58">
        <v>10.348503667964058</v>
      </c>
      <c r="CU66" s="58">
        <v>3.8558811626437843</v>
      </c>
      <c r="CV66" s="58"/>
      <c r="CW66" s="58"/>
      <c r="CX66" s="58">
        <v>30.378920000000004</v>
      </c>
      <c r="CY66" s="58">
        <v>16.367114149443559</v>
      </c>
      <c r="CZ66" s="58"/>
      <c r="DA66" s="58">
        <v>3.5732789999999999</v>
      </c>
      <c r="DB66" s="58"/>
      <c r="DC66" s="58">
        <v>3.3334250864243762</v>
      </c>
      <c r="DD66" s="58"/>
      <c r="DE66" s="58"/>
      <c r="DF66" s="58">
        <v>69.193345877595746</v>
      </c>
      <c r="DG66" s="58"/>
      <c r="DH66" s="58">
        <v>1.5237946012676677</v>
      </c>
      <c r="DI66" s="58"/>
      <c r="DJ66" s="58"/>
      <c r="DK66" s="58"/>
      <c r="DL66" s="58"/>
      <c r="DM66" s="58"/>
      <c r="DN66" s="58">
        <v>7.2526350000000006</v>
      </c>
      <c r="DO66" s="58">
        <v>75.931119576822283</v>
      </c>
      <c r="DP66" s="58"/>
      <c r="DQ66" s="58"/>
      <c r="DR66" s="58"/>
      <c r="DS66" s="58"/>
      <c r="DT66" s="58">
        <v>18.666284999999998</v>
      </c>
      <c r="DU66" s="58">
        <v>19.27017051593721</v>
      </c>
      <c r="DV66" s="58">
        <v>54.679999999999993</v>
      </c>
      <c r="DW66" s="58"/>
      <c r="DX66" s="58"/>
      <c r="DY66" s="58"/>
      <c r="DZ66" s="58">
        <v>93.715180000000004</v>
      </c>
      <c r="EA66" s="58"/>
      <c r="EB66" s="58">
        <v>16.930261372705509</v>
      </c>
      <c r="EC66" s="58">
        <v>1.6504800000000002</v>
      </c>
      <c r="ED66" s="58">
        <v>43.992720000000006</v>
      </c>
      <c r="EE66" s="58">
        <v>0.48844000000000004</v>
      </c>
      <c r="EF66" s="58">
        <v>2.6818300000000002</v>
      </c>
      <c r="EG66" s="58">
        <v>2.7404815405471821</v>
      </c>
      <c r="EH66" s="58"/>
      <c r="EI66" s="58">
        <v>4.3240199999999991</v>
      </c>
      <c r="EJ66" s="58">
        <v>0.76732599999999995</v>
      </c>
      <c r="EK66" s="58"/>
      <c r="EL66" s="58">
        <v>1.5303580689784504</v>
      </c>
      <c r="EM66" s="58">
        <v>0.97558400000000001</v>
      </c>
      <c r="EN66" s="58">
        <v>1.0334619999999999</v>
      </c>
      <c r="EO66" s="58">
        <v>1.0141119999999999</v>
      </c>
      <c r="EP66" s="58">
        <v>448.08519999999999</v>
      </c>
      <c r="EQ66" s="58">
        <v>1.5131999999999999</v>
      </c>
      <c r="ER66" s="58">
        <v>90.546124411385748</v>
      </c>
      <c r="ES66" s="58">
        <v>9.9179688800277415</v>
      </c>
      <c r="ET66" s="58"/>
      <c r="EU66" s="58">
        <v>151.28960000000001</v>
      </c>
    </row>
    <row r="67" spans="1:151" x14ac:dyDescent="0.25">
      <c r="A67" t="s">
        <v>304</v>
      </c>
      <c r="B67" t="s">
        <v>119</v>
      </c>
      <c r="C67" t="s">
        <v>228</v>
      </c>
      <c r="D67" t="s">
        <v>229</v>
      </c>
      <c r="E67" s="62">
        <v>45469</v>
      </c>
      <c r="F67" s="62">
        <v>45499</v>
      </c>
      <c r="K67">
        <v>360</v>
      </c>
      <c r="P67">
        <v>54.5</v>
      </c>
      <c r="Q67">
        <v>54.5</v>
      </c>
      <c r="S67">
        <v>10</v>
      </c>
      <c r="T67">
        <v>6.05</v>
      </c>
      <c r="V67">
        <v>12.85</v>
      </c>
      <c r="W67">
        <v>7.41</v>
      </c>
      <c r="X67">
        <v>2.93</v>
      </c>
      <c r="AA67">
        <v>22.1</v>
      </c>
      <c r="AB67">
        <v>12.4</v>
      </c>
      <c r="AD67">
        <v>3.91</v>
      </c>
      <c r="AF67">
        <v>2.7</v>
      </c>
      <c r="AI67">
        <v>60.5</v>
      </c>
      <c r="AK67">
        <v>1.1000000000000001</v>
      </c>
      <c r="AQ67">
        <v>6.48</v>
      </c>
      <c r="AR67">
        <v>54.6</v>
      </c>
      <c r="AW67">
        <v>13.15</v>
      </c>
      <c r="AX67">
        <v>13.15</v>
      </c>
      <c r="AY67">
        <v>69.2</v>
      </c>
      <c r="BC67">
        <v>58.2</v>
      </c>
      <c r="BE67">
        <v>11.5</v>
      </c>
      <c r="BF67">
        <v>1.1000000000000001</v>
      </c>
      <c r="BG67">
        <v>29</v>
      </c>
      <c r="BH67">
        <v>0.4</v>
      </c>
      <c r="BI67">
        <v>1.89</v>
      </c>
      <c r="BJ67">
        <v>1.89</v>
      </c>
      <c r="BL67">
        <v>4.6500000000000004</v>
      </c>
      <c r="BM67">
        <v>0.55000000000000004</v>
      </c>
      <c r="BO67">
        <v>1.28</v>
      </c>
      <c r="BP67">
        <v>1.06</v>
      </c>
      <c r="BQ67">
        <v>1.06</v>
      </c>
      <c r="BR67">
        <v>1.06</v>
      </c>
      <c r="BS67">
        <v>282</v>
      </c>
      <c r="BT67">
        <v>4.0999999999999996</v>
      </c>
      <c r="BU67">
        <v>84.9</v>
      </c>
      <c r="BV67">
        <v>7.32</v>
      </c>
      <c r="BX67">
        <v>128</v>
      </c>
      <c r="CD67" s="58"/>
      <c r="CE67" s="58"/>
      <c r="CF67" s="58"/>
      <c r="CG67" s="58"/>
      <c r="CH67" s="58">
        <v>420.9205</v>
      </c>
      <c r="CI67" s="58"/>
      <c r="CJ67" s="58"/>
      <c r="CK67" s="58"/>
      <c r="CL67" s="58"/>
      <c r="CM67" s="58">
        <v>39.121420000000001</v>
      </c>
      <c r="CN67" s="58">
        <v>41.027488652259557</v>
      </c>
      <c r="CO67" s="58"/>
      <c r="CP67" s="58">
        <v>179.7645</v>
      </c>
      <c r="CQ67" s="58">
        <v>2.5550820000000001</v>
      </c>
      <c r="CR67" s="58"/>
      <c r="CS67" s="58">
        <v>15.838026461538464</v>
      </c>
      <c r="CT67" s="58">
        <v>11.434810682833213</v>
      </c>
      <c r="CU67" s="58">
        <v>3.7400889355373641</v>
      </c>
      <c r="CV67" s="58"/>
      <c r="CW67" s="58"/>
      <c r="CX67" s="58">
        <v>31.85754</v>
      </c>
      <c r="CY67" s="58">
        <v>16.712898251192367</v>
      </c>
      <c r="CZ67" s="58"/>
      <c r="DA67" s="58">
        <v>3.632244</v>
      </c>
      <c r="DB67" s="58"/>
      <c r="DC67" s="58">
        <v>3.4708859147305358</v>
      </c>
      <c r="DD67" s="58"/>
      <c r="DE67" s="58"/>
      <c r="DF67" s="58">
        <v>60.749412143380674</v>
      </c>
      <c r="DG67" s="58"/>
      <c r="DH67" s="58">
        <v>1.5692810072756576</v>
      </c>
      <c r="DI67" s="58"/>
      <c r="DJ67" s="58"/>
      <c r="DK67" s="58"/>
      <c r="DL67" s="58"/>
      <c r="DM67" s="58"/>
      <c r="DN67" s="58">
        <v>6.9379249999999999</v>
      </c>
      <c r="DO67" s="58">
        <v>64.967179115652868</v>
      </c>
      <c r="DP67" s="58"/>
      <c r="DQ67" s="58"/>
      <c r="DR67" s="58"/>
      <c r="DS67" s="58"/>
      <c r="DT67" s="58">
        <v>15.447959999999998</v>
      </c>
      <c r="DU67" s="58">
        <v>15.947727323534243</v>
      </c>
      <c r="DV67" s="58">
        <v>56.757839999999995</v>
      </c>
      <c r="DW67" s="58"/>
      <c r="DX67" s="58"/>
      <c r="DY67" s="58"/>
      <c r="DZ67" s="58">
        <v>93.715180000000004</v>
      </c>
      <c r="EA67" s="58"/>
      <c r="EB67" s="58">
        <v>14.43710644453312</v>
      </c>
      <c r="EC67" s="58">
        <v>1.52352</v>
      </c>
      <c r="ED67" s="58">
        <v>61.495200000000004</v>
      </c>
      <c r="EE67" s="58">
        <v>0.48844000000000004</v>
      </c>
      <c r="EF67" s="58">
        <v>2.6933400000000001</v>
      </c>
      <c r="EG67" s="58">
        <v>2.7522432638971694</v>
      </c>
      <c r="EH67" s="58"/>
      <c r="EI67" s="58">
        <v>3.9826499999999996</v>
      </c>
      <c r="EJ67" s="58">
        <v>0.73396399999999995</v>
      </c>
      <c r="EK67" s="58"/>
      <c r="EL67" s="58">
        <v>1.4846757385611833</v>
      </c>
      <c r="EM67" s="58">
        <v>1.1684320000000001</v>
      </c>
      <c r="EN67" s="58">
        <v>1.237751</v>
      </c>
      <c r="EO67" s="58">
        <v>1.2145760000000001</v>
      </c>
      <c r="EP67" s="58">
        <v>528.41919999999993</v>
      </c>
      <c r="EQ67" s="58">
        <v>2.1436999999999999</v>
      </c>
      <c r="ER67" s="58">
        <v>95.117878238608597</v>
      </c>
      <c r="ES67" s="58">
        <v>9.4966544729542299</v>
      </c>
      <c r="ET67" s="58"/>
      <c r="EU67" s="58">
        <v>152.6404</v>
      </c>
    </row>
    <row r="68" spans="1:151" x14ac:dyDescent="0.25">
      <c r="A68" t="s">
        <v>305</v>
      </c>
      <c r="B68" t="s">
        <v>119</v>
      </c>
      <c r="C68" t="s">
        <v>228</v>
      </c>
      <c r="D68" t="s">
        <v>229</v>
      </c>
      <c r="E68" s="62">
        <v>45469</v>
      </c>
      <c r="F68" s="62">
        <v>45499</v>
      </c>
      <c r="K68">
        <v>219</v>
      </c>
      <c r="P68">
        <v>26.7</v>
      </c>
      <c r="Q68">
        <v>26.7</v>
      </c>
      <c r="S68">
        <v>12</v>
      </c>
      <c r="T68">
        <v>4.2699999999999996</v>
      </c>
      <c r="V68">
        <v>14.25</v>
      </c>
      <c r="W68">
        <v>9.2899999999999991</v>
      </c>
      <c r="X68">
        <v>3</v>
      </c>
      <c r="AA68">
        <v>20.8</v>
      </c>
      <c r="AB68">
        <v>14.25</v>
      </c>
      <c r="AD68">
        <v>3.13</v>
      </c>
      <c r="AF68">
        <v>3.31</v>
      </c>
      <c r="AI68">
        <v>64.3</v>
      </c>
      <c r="AK68">
        <v>1.5</v>
      </c>
      <c r="AQ68">
        <v>5.26</v>
      </c>
      <c r="AR68">
        <v>57.2</v>
      </c>
      <c r="AW68">
        <v>12.75</v>
      </c>
      <c r="AX68">
        <v>12.75</v>
      </c>
      <c r="AY68">
        <v>37.5</v>
      </c>
      <c r="BC68">
        <v>57.4</v>
      </c>
      <c r="BE68">
        <v>11.45</v>
      </c>
      <c r="BF68">
        <v>0.9</v>
      </c>
      <c r="BG68">
        <v>34.299999999999997</v>
      </c>
      <c r="BH68">
        <v>0.4</v>
      </c>
      <c r="BI68">
        <v>2.04</v>
      </c>
      <c r="BJ68">
        <v>2.04</v>
      </c>
      <c r="BL68">
        <v>3.79</v>
      </c>
      <c r="BM68">
        <v>0.44</v>
      </c>
      <c r="BO68">
        <v>1.41</v>
      </c>
      <c r="BP68">
        <v>1.21</v>
      </c>
      <c r="BQ68">
        <v>1.21</v>
      </c>
      <c r="BR68">
        <v>1.21</v>
      </c>
      <c r="BS68">
        <v>301</v>
      </c>
      <c r="BT68">
        <v>0.7</v>
      </c>
      <c r="BU68">
        <v>105.5</v>
      </c>
      <c r="BV68">
        <v>8.7200000000000006</v>
      </c>
      <c r="BX68">
        <v>108</v>
      </c>
      <c r="CD68" s="58"/>
      <c r="CE68" s="58"/>
      <c r="CF68" s="58"/>
      <c r="CG68" s="58"/>
      <c r="CH68" s="58">
        <v>379.61</v>
      </c>
      <c r="CI68" s="58"/>
      <c r="CJ68" s="58"/>
      <c r="CK68" s="58"/>
      <c r="CL68" s="58"/>
      <c r="CM68" s="58">
        <v>39.121420000000001</v>
      </c>
      <c r="CN68" s="58">
        <v>41.027488652259557</v>
      </c>
      <c r="CO68" s="58"/>
      <c r="CP68" s="58">
        <v>131.535</v>
      </c>
      <c r="CQ68" s="58">
        <v>2.4384600000000001</v>
      </c>
      <c r="CR68" s="58"/>
      <c r="CS68" s="58">
        <v>19.682764769230769</v>
      </c>
      <c r="CT68" s="58">
        <v>14.236339300127348</v>
      </c>
      <c r="CU68" s="58">
        <v>4.3769461846226738</v>
      </c>
      <c r="CV68" s="58"/>
      <c r="CW68" s="58"/>
      <c r="CX68" s="58">
        <v>26.884</v>
      </c>
      <c r="CY68" s="58">
        <v>23.97436438791733</v>
      </c>
      <c r="CZ68" s="58"/>
      <c r="DA68" s="58">
        <v>3.5379</v>
      </c>
      <c r="DB68" s="58"/>
      <c r="DC68" s="58">
        <v>4.7653087146135418</v>
      </c>
      <c r="DD68" s="58"/>
      <c r="DE68" s="58"/>
      <c r="DF68" s="58">
        <v>115.28315084351969</v>
      </c>
      <c r="DG68" s="58"/>
      <c r="DH68" s="58">
        <v>1.728483428303623</v>
      </c>
      <c r="DI68" s="58"/>
      <c r="DJ68" s="58"/>
      <c r="DK68" s="58"/>
      <c r="DL68" s="58"/>
      <c r="DM68" s="58"/>
      <c r="DN68" s="58">
        <v>6.8377900000000009</v>
      </c>
      <c r="DO68" s="58">
        <v>79.896800169160173</v>
      </c>
      <c r="DP68" s="58"/>
      <c r="DQ68" s="58"/>
      <c r="DR68" s="58"/>
      <c r="DS68" s="58"/>
      <c r="DT68" s="58">
        <v>18.841830000000002</v>
      </c>
      <c r="DU68" s="58">
        <v>19.451394690068284</v>
      </c>
      <c r="DV68" s="58">
        <v>53.258319999999998</v>
      </c>
      <c r="DW68" s="58"/>
      <c r="DX68" s="58"/>
      <c r="DY68" s="58"/>
      <c r="DZ68" s="58">
        <v>80.064360000000008</v>
      </c>
      <c r="EA68" s="58"/>
      <c r="EB68" s="58">
        <v>16.292477553870711</v>
      </c>
      <c r="EC68" s="58">
        <v>1.3965600000000002</v>
      </c>
      <c r="ED68" s="58">
        <v>36.660600000000002</v>
      </c>
      <c r="EE68" s="58">
        <v>0.36632999999999999</v>
      </c>
      <c r="EF68" s="58">
        <v>3.2227999999999999</v>
      </c>
      <c r="EG68" s="58">
        <v>3.2932825379966131</v>
      </c>
      <c r="EH68" s="58"/>
      <c r="EI68" s="58">
        <v>4.1305769999999997</v>
      </c>
      <c r="EJ68" s="58">
        <v>0.717283</v>
      </c>
      <c r="EK68" s="58"/>
      <c r="EL68" s="58">
        <v>1.6445638950216181</v>
      </c>
      <c r="EM68" s="58">
        <v>1.111712</v>
      </c>
      <c r="EN68" s="58">
        <v>1.1776659999999999</v>
      </c>
      <c r="EO68" s="58">
        <v>1.155616</v>
      </c>
      <c r="EP68" s="58">
        <v>242.78719999999998</v>
      </c>
      <c r="EQ68" s="58">
        <v>1.7653999999999996</v>
      </c>
      <c r="ER68" s="58">
        <v>223.50796488645008</v>
      </c>
      <c r="ES68" s="58">
        <v>10.168480149098475</v>
      </c>
      <c r="ET68" s="58"/>
      <c r="EU68" s="58">
        <v>141.834</v>
      </c>
    </row>
    <row r="69" spans="1:151" x14ac:dyDescent="0.25">
      <c r="A69" t="s">
        <v>306</v>
      </c>
      <c r="B69" t="s">
        <v>119</v>
      </c>
      <c r="C69" t="s">
        <v>228</v>
      </c>
      <c r="D69" t="s">
        <v>229</v>
      </c>
      <c r="E69" s="62">
        <v>45469</v>
      </c>
      <c r="F69" s="62">
        <v>45499</v>
      </c>
      <c r="K69">
        <v>135</v>
      </c>
      <c r="P69">
        <v>18.5</v>
      </c>
      <c r="Q69">
        <v>18.5</v>
      </c>
      <c r="S69">
        <v>12</v>
      </c>
      <c r="T69">
        <v>1.7</v>
      </c>
      <c r="V69">
        <v>12.75</v>
      </c>
      <c r="W69">
        <v>7.97</v>
      </c>
      <c r="X69">
        <v>3.3</v>
      </c>
      <c r="AA69">
        <v>22.9</v>
      </c>
      <c r="AB69">
        <v>12.45</v>
      </c>
      <c r="AD69">
        <v>3</v>
      </c>
      <c r="AF69">
        <v>2.9</v>
      </c>
      <c r="AI69">
        <v>59.8</v>
      </c>
      <c r="AK69">
        <v>1.47</v>
      </c>
      <c r="AQ69">
        <v>5.36</v>
      </c>
      <c r="AR69">
        <v>54.1</v>
      </c>
      <c r="AW69">
        <v>13.15</v>
      </c>
      <c r="AX69">
        <v>13.15</v>
      </c>
      <c r="AY69">
        <v>12.7</v>
      </c>
      <c r="BC69">
        <v>47.5</v>
      </c>
      <c r="BE69">
        <v>10.15</v>
      </c>
      <c r="BF69">
        <v>1</v>
      </c>
      <c r="BG69">
        <v>33.799999999999997</v>
      </c>
      <c r="BH69">
        <v>0.4</v>
      </c>
      <c r="BI69">
        <v>1.87</v>
      </c>
      <c r="BJ69">
        <v>1.87</v>
      </c>
      <c r="BL69">
        <v>3.47</v>
      </c>
      <c r="BM69">
        <v>0.44</v>
      </c>
      <c r="BO69">
        <v>1.3</v>
      </c>
      <c r="BP69">
        <v>1.44</v>
      </c>
      <c r="BQ69">
        <v>1.44</v>
      </c>
      <c r="BR69">
        <v>1.44</v>
      </c>
      <c r="BS69">
        <v>183</v>
      </c>
      <c r="BT69">
        <v>0.9</v>
      </c>
      <c r="BU69">
        <v>99.8</v>
      </c>
      <c r="BV69">
        <v>7.93</v>
      </c>
      <c r="BX69">
        <v>107</v>
      </c>
      <c r="CD69" s="58"/>
      <c r="CE69" s="58"/>
      <c r="CF69" s="58"/>
      <c r="CG69" s="58"/>
      <c r="CH69" s="58">
        <v>270.19299999999998</v>
      </c>
      <c r="CI69" s="58"/>
      <c r="CJ69" s="58"/>
      <c r="CK69" s="58"/>
      <c r="CL69" s="58"/>
      <c r="CM69" s="58">
        <v>44.509399999999999</v>
      </c>
      <c r="CN69" s="58">
        <v>46.677981101373149</v>
      </c>
      <c r="CO69" s="58"/>
      <c r="CP69" s="58">
        <v>143.227</v>
      </c>
      <c r="CQ69" s="58">
        <v>2.1628080000000001</v>
      </c>
      <c r="CR69" s="58"/>
      <c r="CS69" s="58">
        <v>21.059984461538466</v>
      </c>
      <c r="CT69" s="58">
        <v>15.551342528653167</v>
      </c>
      <c r="CU69" s="58">
        <v>4.6432683069674399</v>
      </c>
      <c r="CV69" s="58"/>
      <c r="CW69" s="58"/>
      <c r="CX69" s="58">
        <v>24.330020000000005</v>
      </c>
      <c r="CY69" s="58">
        <v>23.052273449920509</v>
      </c>
      <c r="CZ69" s="58"/>
      <c r="DA69" s="58">
        <v>3.3963839999999998</v>
      </c>
      <c r="DB69" s="58"/>
      <c r="DC69" s="58">
        <v>5.051685440251374</v>
      </c>
      <c r="DD69" s="58"/>
      <c r="DE69" s="58"/>
      <c r="DF69" s="58">
        <v>104.49367996091154</v>
      </c>
      <c r="DG69" s="58"/>
      <c r="DH69" s="58">
        <v>1.9786586613475683</v>
      </c>
      <c r="DI69" s="58"/>
      <c r="DJ69" s="58"/>
      <c r="DK69" s="58"/>
      <c r="DL69" s="58"/>
      <c r="DM69" s="58"/>
      <c r="DN69" s="58">
        <v>6.3371149999999998</v>
      </c>
      <c r="DO69" s="58">
        <v>87.128335366952768</v>
      </c>
      <c r="DP69" s="58"/>
      <c r="DQ69" s="58"/>
      <c r="DR69" s="58"/>
      <c r="DS69" s="58"/>
      <c r="DT69" s="58">
        <v>20.012129999999999</v>
      </c>
      <c r="DU69" s="58">
        <v>20.659555850942091</v>
      </c>
      <c r="DV69" s="58">
        <v>47.899679999999989</v>
      </c>
      <c r="DW69" s="58"/>
      <c r="DX69" s="58"/>
      <c r="DY69" s="58"/>
      <c r="DZ69" s="58">
        <v>80.83126</v>
      </c>
      <c r="EA69" s="58"/>
      <c r="EB69" s="58">
        <v>17.973907621707902</v>
      </c>
      <c r="EC69" s="58">
        <v>2.5392000000000001</v>
      </c>
      <c r="ED69" s="58">
        <v>44.938800000000001</v>
      </c>
      <c r="EE69" s="58">
        <v>0.48844000000000004</v>
      </c>
      <c r="EF69" s="58">
        <v>3.4530000000000003</v>
      </c>
      <c r="EG69" s="58">
        <v>3.5285170049963712</v>
      </c>
      <c r="EH69" s="58"/>
      <c r="EI69" s="58">
        <v>4.1078189999999992</v>
      </c>
      <c r="EJ69" s="58">
        <v>0.68392099999999989</v>
      </c>
      <c r="EK69" s="58"/>
      <c r="EL69" s="58">
        <v>2.0671254513813397</v>
      </c>
      <c r="EM69" s="58">
        <v>1.1911200000000002</v>
      </c>
      <c r="EN69" s="58">
        <v>1.2617849999999999</v>
      </c>
      <c r="EO69" s="58">
        <v>1.2381600000000001</v>
      </c>
      <c r="EP69" s="58">
        <v>389.17359999999996</v>
      </c>
      <c r="EQ69" s="58">
        <v>1.5131999999999999</v>
      </c>
      <c r="ER69" s="58">
        <v>230.49258878915165</v>
      </c>
      <c r="ES69" s="58">
        <v>12.240891556865465</v>
      </c>
      <c r="ET69" s="58"/>
      <c r="EU69" s="58">
        <v>141.834</v>
      </c>
    </row>
    <row r="70" spans="1:151" x14ac:dyDescent="0.25">
      <c r="A70" t="s">
        <v>307</v>
      </c>
      <c r="B70" t="s">
        <v>119</v>
      </c>
      <c r="C70" t="s">
        <v>228</v>
      </c>
      <c r="D70" t="s">
        <v>229</v>
      </c>
      <c r="E70" s="62">
        <v>45469</v>
      </c>
      <c r="F70" s="62">
        <v>45499</v>
      </c>
      <c r="K70">
        <v>137.5</v>
      </c>
      <c r="P70">
        <v>15</v>
      </c>
      <c r="Q70">
        <v>15</v>
      </c>
      <c r="S70">
        <v>14</v>
      </c>
      <c r="T70">
        <v>1.52</v>
      </c>
      <c r="V70">
        <v>10.25</v>
      </c>
      <c r="W70">
        <v>6.66</v>
      </c>
      <c r="X70">
        <v>2.54</v>
      </c>
      <c r="AA70">
        <v>22.4</v>
      </c>
      <c r="AB70">
        <v>10.7</v>
      </c>
      <c r="AD70">
        <v>3.19</v>
      </c>
      <c r="AF70">
        <v>2.4300000000000002</v>
      </c>
      <c r="AI70">
        <v>48.4</v>
      </c>
      <c r="AK70">
        <v>1.1000000000000001</v>
      </c>
      <c r="AQ70">
        <v>5.57</v>
      </c>
      <c r="AR70">
        <v>46</v>
      </c>
      <c r="AW70">
        <v>11.55</v>
      </c>
      <c r="AX70">
        <v>11.55</v>
      </c>
      <c r="AY70">
        <v>10.199999999999999</v>
      </c>
      <c r="BC70">
        <v>49.3</v>
      </c>
      <c r="BE70">
        <v>9.32</v>
      </c>
      <c r="BF70">
        <v>0.9</v>
      </c>
      <c r="BG70">
        <v>31.4</v>
      </c>
      <c r="BH70">
        <v>0.4</v>
      </c>
      <c r="BI70">
        <v>1.63</v>
      </c>
      <c r="BJ70">
        <v>1.63</v>
      </c>
      <c r="BL70">
        <v>3.98</v>
      </c>
      <c r="BM70">
        <v>0.46</v>
      </c>
      <c r="BO70">
        <v>0.92</v>
      </c>
      <c r="BP70">
        <v>1.64</v>
      </c>
      <c r="BQ70">
        <v>1.64</v>
      </c>
      <c r="BR70">
        <v>1.64</v>
      </c>
      <c r="BS70">
        <v>153</v>
      </c>
      <c r="BT70">
        <v>1.6</v>
      </c>
      <c r="BU70">
        <v>71.900000000000006</v>
      </c>
      <c r="BV70">
        <v>6.11</v>
      </c>
      <c r="BX70">
        <v>117</v>
      </c>
      <c r="CD70" s="58"/>
      <c r="CE70" s="58"/>
      <c r="CF70" s="58"/>
      <c r="CG70" s="58"/>
      <c r="CH70" s="58">
        <v>154.077</v>
      </c>
      <c r="CI70" s="58"/>
      <c r="CJ70" s="58"/>
      <c r="CK70" s="58"/>
      <c r="CL70" s="58"/>
      <c r="CM70" s="58">
        <v>34.319090000000003</v>
      </c>
      <c r="CN70" s="58">
        <v>35.991180165006135</v>
      </c>
      <c r="CO70" s="58"/>
      <c r="CP70" s="58">
        <v>204.61</v>
      </c>
      <c r="CQ70" s="58">
        <v>2.0143800000000001</v>
      </c>
      <c r="CR70" s="58"/>
      <c r="CS70" s="58">
        <v>6.0138593230769235</v>
      </c>
      <c r="CT70" s="58">
        <v>4.2766191953796211</v>
      </c>
      <c r="CU70" s="58">
        <v>1.4474028388302493</v>
      </c>
      <c r="CV70" s="58"/>
      <c r="CW70" s="58"/>
      <c r="CX70" s="58">
        <v>31.991960000000002</v>
      </c>
      <c r="CY70" s="58">
        <v>6.2932706518282986</v>
      </c>
      <c r="CZ70" s="58"/>
      <c r="DA70" s="58">
        <v>5.3658149999999996</v>
      </c>
      <c r="DB70" s="58"/>
      <c r="DC70" s="58">
        <v>1.3516981450105716</v>
      </c>
      <c r="DD70" s="58"/>
      <c r="DE70" s="58"/>
      <c r="DF70" s="58">
        <v>30.022875499431379</v>
      </c>
      <c r="DG70" s="58"/>
      <c r="DH70" s="58">
        <v>0.5003504660878908</v>
      </c>
      <c r="DI70" s="58"/>
      <c r="DJ70" s="58"/>
      <c r="DK70" s="58"/>
      <c r="DL70" s="58"/>
      <c r="DM70" s="58"/>
      <c r="DN70" s="58">
        <v>12.717145000000002</v>
      </c>
      <c r="DO70" s="58">
        <v>27.176575823962512</v>
      </c>
      <c r="DP70" s="58"/>
      <c r="DQ70" s="58"/>
      <c r="DR70" s="58"/>
      <c r="DS70" s="58"/>
      <c r="DT70" s="58">
        <v>6.7292249999999996</v>
      </c>
      <c r="DU70" s="58">
        <v>6.9469266750243861</v>
      </c>
      <c r="DV70" s="58">
        <v>25.918319999999998</v>
      </c>
      <c r="DW70" s="58"/>
      <c r="DX70" s="58"/>
      <c r="DY70" s="58"/>
      <c r="DZ70" s="58">
        <v>95.095600000000005</v>
      </c>
      <c r="EA70" s="58"/>
      <c r="EB70" s="58">
        <v>5.7284583000798088</v>
      </c>
      <c r="EC70" s="58">
        <v>2.7931200000000005</v>
      </c>
      <c r="ED70" s="58">
        <v>40.681440000000002</v>
      </c>
      <c r="EE70" s="58">
        <v>0.73265999999999998</v>
      </c>
      <c r="EF70" s="58">
        <v>1.01288</v>
      </c>
      <c r="EG70" s="58">
        <v>1.0350316547989356</v>
      </c>
      <c r="EH70" s="58"/>
      <c r="EI70" s="58">
        <v>7.2711809999999995</v>
      </c>
      <c r="EJ70" s="58">
        <v>1.0675839999999999</v>
      </c>
      <c r="EK70" s="58"/>
      <c r="EL70" s="58">
        <v>0.53676738240288924</v>
      </c>
      <c r="EM70" s="58">
        <v>2.1326719999999999</v>
      </c>
      <c r="EN70" s="58">
        <v>2.2591959999999998</v>
      </c>
      <c r="EO70" s="58">
        <v>2.2168959999999998</v>
      </c>
      <c r="EP70" s="58">
        <v>673.0204</v>
      </c>
      <c r="EQ70" s="58">
        <v>1.8914999999999997</v>
      </c>
      <c r="ER70" s="58">
        <v>48.765374157043652</v>
      </c>
      <c r="ES70" s="58">
        <v>3.5640921463245494</v>
      </c>
      <c r="ET70" s="58"/>
      <c r="EU70" s="58">
        <v>253.9504</v>
      </c>
    </row>
    <row r="71" spans="1:151" x14ac:dyDescent="0.25">
      <c r="A71" t="s">
        <v>308</v>
      </c>
      <c r="B71" t="s">
        <v>119</v>
      </c>
      <c r="C71" t="s">
        <v>228</v>
      </c>
      <c r="D71" t="s">
        <v>229</v>
      </c>
      <c r="E71" s="62">
        <v>45469</v>
      </c>
      <c r="F71" s="62">
        <v>45499</v>
      </c>
      <c r="K71">
        <v>189.5</v>
      </c>
      <c r="P71">
        <v>20.6</v>
      </c>
      <c r="Q71">
        <v>20.6</v>
      </c>
      <c r="S71">
        <v>14</v>
      </c>
      <c r="T71">
        <v>1.32</v>
      </c>
      <c r="V71">
        <v>12.8</v>
      </c>
      <c r="W71">
        <v>8.1999999999999993</v>
      </c>
      <c r="X71">
        <v>2.89</v>
      </c>
      <c r="AA71">
        <v>22</v>
      </c>
      <c r="AB71">
        <v>10.75</v>
      </c>
      <c r="AD71">
        <v>3.37</v>
      </c>
      <c r="AF71">
        <v>2.5499999999999998</v>
      </c>
      <c r="AI71">
        <v>49</v>
      </c>
      <c r="AK71">
        <v>1.24</v>
      </c>
      <c r="AQ71">
        <v>5.53</v>
      </c>
      <c r="AR71">
        <v>46.4</v>
      </c>
      <c r="AW71">
        <v>11.25</v>
      </c>
      <c r="AX71">
        <v>11.25</v>
      </c>
      <c r="AY71">
        <v>17.7</v>
      </c>
      <c r="BC71">
        <v>50.4</v>
      </c>
      <c r="BE71">
        <v>10.1</v>
      </c>
      <c r="BF71">
        <v>1.6</v>
      </c>
      <c r="BG71">
        <v>34.799999999999997</v>
      </c>
      <c r="BH71">
        <v>0.4</v>
      </c>
      <c r="BI71">
        <v>1.76</v>
      </c>
      <c r="BJ71">
        <v>1.76</v>
      </c>
      <c r="BL71">
        <v>3.9</v>
      </c>
      <c r="BM71">
        <v>0.47</v>
      </c>
      <c r="BO71">
        <v>1.1599999999999999</v>
      </c>
      <c r="BP71">
        <v>1.51</v>
      </c>
      <c r="BQ71">
        <v>1.51</v>
      </c>
      <c r="BR71">
        <v>1.51</v>
      </c>
      <c r="BS71">
        <v>170</v>
      </c>
      <c r="BT71">
        <v>0.8</v>
      </c>
      <c r="BU71">
        <v>85.7</v>
      </c>
      <c r="BV71">
        <v>8.0399999999999991</v>
      </c>
      <c r="BX71">
        <v>116</v>
      </c>
      <c r="CD71" s="58"/>
      <c r="CE71" s="58"/>
      <c r="CF71" s="58"/>
      <c r="CG71" s="58"/>
      <c r="CH71" s="58">
        <v>133.42175</v>
      </c>
      <c r="CI71" s="58"/>
      <c r="CJ71" s="58"/>
      <c r="CK71" s="58"/>
      <c r="CL71" s="58"/>
      <c r="CM71" s="58">
        <v>27.994069999999997</v>
      </c>
      <c r="CN71" s="58">
        <v>29.357993376916266</v>
      </c>
      <c r="CO71" s="58"/>
      <c r="CP71" s="58">
        <v>160.76500000000001</v>
      </c>
      <c r="CQ71" s="58">
        <v>1.53729</v>
      </c>
      <c r="CR71" s="58"/>
      <c r="CS71" s="58">
        <v>4.8202689230769238</v>
      </c>
      <c r="CT71" s="58">
        <v>3.1217033164134667</v>
      </c>
      <c r="CU71" s="58">
        <v>1.1347638256429153</v>
      </c>
      <c r="CV71" s="58"/>
      <c r="CW71" s="58"/>
      <c r="CX71" s="58">
        <v>29.43798</v>
      </c>
      <c r="CY71" s="58">
        <v>4.9792910651828297</v>
      </c>
      <c r="CZ71" s="58"/>
      <c r="DA71" s="58">
        <v>5.0474040000000002</v>
      </c>
      <c r="DB71" s="58"/>
      <c r="DC71" s="58">
        <v>1.0538663503472254</v>
      </c>
      <c r="DD71" s="58"/>
      <c r="DE71" s="58"/>
      <c r="DF71" s="58">
        <v>24.393586343287993</v>
      </c>
      <c r="DG71" s="58"/>
      <c r="DH71" s="58">
        <v>0.44349245857790326</v>
      </c>
      <c r="DI71" s="58"/>
      <c r="DJ71" s="58"/>
      <c r="DK71" s="58"/>
      <c r="DL71" s="58"/>
      <c r="DM71" s="58"/>
      <c r="DN71" s="58">
        <v>12.760060000000001</v>
      </c>
      <c r="DO71" s="58">
        <v>23.21089523162463</v>
      </c>
      <c r="DP71" s="58"/>
      <c r="DQ71" s="58"/>
      <c r="DR71" s="58"/>
      <c r="DS71" s="58"/>
      <c r="DT71" s="58">
        <v>5.3248649999999991</v>
      </c>
      <c r="DU71" s="58">
        <v>5.4971332819758185</v>
      </c>
      <c r="DV71" s="58">
        <v>19.24736</v>
      </c>
      <c r="DW71" s="58"/>
      <c r="DX71" s="58"/>
      <c r="DY71" s="58"/>
      <c r="DZ71" s="58">
        <v>86.966460000000012</v>
      </c>
      <c r="EA71" s="58"/>
      <c r="EB71" s="58">
        <v>4.858753092577814</v>
      </c>
      <c r="EC71" s="58">
        <v>2.2852800000000002</v>
      </c>
      <c r="ED71" s="58">
        <v>30.038040000000002</v>
      </c>
      <c r="EE71" s="58">
        <v>0.73265999999999998</v>
      </c>
      <c r="EF71" s="58">
        <v>0.80569999999999997</v>
      </c>
      <c r="EG71" s="58">
        <v>0.82332063449915327</v>
      </c>
      <c r="EH71" s="58"/>
      <c r="EI71" s="58">
        <v>7.8628889999999991</v>
      </c>
      <c r="EJ71" s="58">
        <v>1.1176269999999999</v>
      </c>
      <c r="EK71" s="58"/>
      <c r="EL71" s="58">
        <v>0.45682330417267175</v>
      </c>
      <c r="EM71" s="58">
        <v>2.32552</v>
      </c>
      <c r="EN71" s="58">
        <v>2.4634849999999999</v>
      </c>
      <c r="EO71" s="58">
        <v>2.41736</v>
      </c>
      <c r="EP71" s="58">
        <v>642.67199999999991</v>
      </c>
      <c r="EQ71" s="58">
        <v>2.5219999999999998</v>
      </c>
      <c r="ER71" s="58">
        <v>42.415716063678595</v>
      </c>
      <c r="ES71" s="58">
        <v>3.0858433599167823</v>
      </c>
      <c r="ET71" s="58"/>
      <c r="EU71" s="58">
        <v>256.65199999999999</v>
      </c>
    </row>
    <row r="72" spans="1:151" x14ac:dyDescent="0.25">
      <c r="A72" t="s">
        <v>309</v>
      </c>
      <c r="B72" t="s">
        <v>119</v>
      </c>
      <c r="C72" t="s">
        <v>228</v>
      </c>
      <c r="D72" t="s">
        <v>229</v>
      </c>
      <c r="E72" s="62">
        <v>45469</v>
      </c>
      <c r="F72" s="62">
        <v>45499</v>
      </c>
      <c r="K72">
        <v>89.4</v>
      </c>
      <c r="P72">
        <v>15</v>
      </c>
      <c r="Q72">
        <v>15</v>
      </c>
      <c r="S72">
        <v>15</v>
      </c>
      <c r="T72">
        <v>0.89</v>
      </c>
      <c r="V72">
        <v>11</v>
      </c>
      <c r="W72">
        <v>5.26</v>
      </c>
      <c r="X72">
        <v>3.33</v>
      </c>
      <c r="AA72">
        <v>24.8</v>
      </c>
      <c r="AB72">
        <v>12.1</v>
      </c>
      <c r="AD72">
        <v>3.41</v>
      </c>
      <c r="AF72">
        <v>2.06</v>
      </c>
      <c r="AI72">
        <v>57.9</v>
      </c>
      <c r="AK72">
        <v>0.81</v>
      </c>
      <c r="AQ72">
        <v>5.62</v>
      </c>
      <c r="AR72">
        <v>54.4</v>
      </c>
      <c r="AW72">
        <v>12.8</v>
      </c>
      <c r="AX72">
        <v>12.8</v>
      </c>
      <c r="AY72">
        <v>9.1999999999999993</v>
      </c>
      <c r="BC72">
        <v>52.8</v>
      </c>
      <c r="BE72">
        <v>12.4</v>
      </c>
      <c r="BF72">
        <v>1.2</v>
      </c>
      <c r="BG72">
        <v>31.6</v>
      </c>
      <c r="BH72">
        <v>0.4</v>
      </c>
      <c r="BI72">
        <v>1.69</v>
      </c>
      <c r="BJ72">
        <v>1.69</v>
      </c>
      <c r="BL72">
        <v>4.01</v>
      </c>
      <c r="BM72">
        <v>0.48</v>
      </c>
      <c r="BO72">
        <v>0.85</v>
      </c>
      <c r="BP72">
        <v>1.61</v>
      </c>
      <c r="BQ72">
        <v>1.61</v>
      </c>
      <c r="BR72">
        <v>1.61</v>
      </c>
      <c r="BS72">
        <v>190</v>
      </c>
      <c r="BT72">
        <v>0.7</v>
      </c>
      <c r="BU72">
        <v>63.5</v>
      </c>
      <c r="BV72">
        <v>4.84</v>
      </c>
      <c r="BX72">
        <v>117</v>
      </c>
      <c r="CD72" s="58"/>
      <c r="CE72" s="58"/>
      <c r="CF72" s="58"/>
      <c r="CG72" s="58"/>
      <c r="CH72" s="58">
        <v>135.65475000000001</v>
      </c>
      <c r="CI72" s="58"/>
      <c r="CJ72" s="58"/>
      <c r="CK72" s="58"/>
      <c r="CL72" s="58"/>
      <c r="CM72" s="58">
        <v>30.336669999999998</v>
      </c>
      <c r="CN72" s="58">
        <v>31.814729224356959</v>
      </c>
      <c r="CO72" s="58"/>
      <c r="CP72" s="58">
        <v>198.76400000000001</v>
      </c>
      <c r="CQ72" s="58">
        <v>1.7069220000000001</v>
      </c>
      <c r="CR72" s="58"/>
      <c r="CS72" s="58">
        <v>5.3711568000000005</v>
      </c>
      <c r="CT72" s="58">
        <v>3.4418780155327964</v>
      </c>
      <c r="CU72" s="58">
        <v>1.1463430483535575</v>
      </c>
      <c r="CV72" s="58"/>
      <c r="CW72" s="58"/>
      <c r="CX72" s="58">
        <v>32.932900000000004</v>
      </c>
      <c r="CY72" s="58">
        <v>4.8179251510333856</v>
      </c>
      <c r="CZ72" s="58"/>
      <c r="DA72" s="58">
        <v>5.1299549999999998</v>
      </c>
      <c r="DB72" s="58"/>
      <c r="DC72" s="58">
        <v>1.1569619715768453</v>
      </c>
      <c r="DD72" s="58"/>
      <c r="DE72" s="58"/>
      <c r="DF72" s="58">
        <v>23.220817769091457</v>
      </c>
      <c r="DG72" s="58"/>
      <c r="DH72" s="58">
        <v>0.45486406007990077</v>
      </c>
      <c r="DI72" s="58"/>
      <c r="DJ72" s="58"/>
      <c r="DK72" s="58"/>
      <c r="DL72" s="58"/>
      <c r="DM72" s="58"/>
      <c r="DN72" s="58">
        <v>12.431045000000001</v>
      </c>
      <c r="DO72" s="58">
        <v>22.277793915780428</v>
      </c>
      <c r="DP72" s="58"/>
      <c r="DQ72" s="58"/>
      <c r="DR72" s="58"/>
      <c r="DS72" s="58"/>
      <c r="DT72" s="58">
        <v>5.430191999999999</v>
      </c>
      <c r="DU72" s="58">
        <v>5.6058677864544606</v>
      </c>
      <c r="DV72" s="58">
        <v>18.481839999999998</v>
      </c>
      <c r="DW72" s="58"/>
      <c r="DX72" s="58"/>
      <c r="DY72" s="58"/>
      <c r="DZ72" s="58">
        <v>111.35387999999999</v>
      </c>
      <c r="EA72" s="58"/>
      <c r="EB72" s="58">
        <v>4.5108710095770155</v>
      </c>
      <c r="EC72" s="58">
        <v>2.2852800000000002</v>
      </c>
      <c r="ED72" s="58">
        <v>28.737180000000002</v>
      </c>
      <c r="EE72" s="58">
        <v>0.61055000000000004</v>
      </c>
      <c r="EF72" s="58">
        <v>0.84023000000000003</v>
      </c>
      <c r="EG72" s="58">
        <v>0.85860580454911706</v>
      </c>
      <c r="EH72" s="58"/>
      <c r="EI72" s="58">
        <v>6.7932629999999996</v>
      </c>
      <c r="EJ72" s="58">
        <v>1.0675839999999999</v>
      </c>
      <c r="EK72" s="58"/>
      <c r="EL72" s="58">
        <v>0.45682330417267175</v>
      </c>
      <c r="EM72" s="58">
        <v>2.5637439999999998</v>
      </c>
      <c r="EN72" s="58">
        <v>2.7158419999999999</v>
      </c>
      <c r="EO72" s="58">
        <v>2.6649919999999998</v>
      </c>
      <c r="EP72" s="58">
        <v>655.16839999999991</v>
      </c>
      <c r="EQ72" s="58">
        <v>1.8914999999999997</v>
      </c>
      <c r="ER72" s="58">
        <v>43.177675034882405</v>
      </c>
      <c r="ES72" s="58">
        <v>3.0744564840499309</v>
      </c>
      <c r="ET72" s="58"/>
      <c r="EU72" s="58">
        <v>212.07560000000001</v>
      </c>
    </row>
    <row r="73" spans="1:151" x14ac:dyDescent="0.25">
      <c r="A73" t="s">
        <v>310</v>
      </c>
      <c r="B73" t="s">
        <v>119</v>
      </c>
      <c r="C73" t="s">
        <v>228</v>
      </c>
      <c r="D73" t="s">
        <v>229</v>
      </c>
      <c r="E73" s="62">
        <v>45469</v>
      </c>
      <c r="F73" s="62">
        <v>45499</v>
      </c>
      <c r="K73">
        <v>255</v>
      </c>
      <c r="P73">
        <v>30.1</v>
      </c>
      <c r="Q73">
        <v>30.1</v>
      </c>
      <c r="S73">
        <v>15</v>
      </c>
      <c r="T73">
        <v>1.03</v>
      </c>
      <c r="V73">
        <v>27.8</v>
      </c>
      <c r="W73">
        <v>17.75</v>
      </c>
      <c r="X73">
        <v>4.57</v>
      </c>
      <c r="AA73">
        <v>22.9</v>
      </c>
      <c r="AB73">
        <v>23.7</v>
      </c>
      <c r="AD73">
        <v>2.82</v>
      </c>
      <c r="AF73">
        <v>6.13</v>
      </c>
      <c r="AI73">
        <v>62.2</v>
      </c>
      <c r="AK73">
        <v>2.14</v>
      </c>
      <c r="AQ73">
        <v>4.9400000000000004</v>
      </c>
      <c r="AR73">
        <v>61.5</v>
      </c>
      <c r="AW73">
        <v>14</v>
      </c>
      <c r="AX73">
        <v>14</v>
      </c>
      <c r="AY73">
        <v>9.8000000000000007</v>
      </c>
      <c r="BC73">
        <v>46.8</v>
      </c>
      <c r="BE73">
        <v>14.6</v>
      </c>
      <c r="BF73">
        <v>1.2</v>
      </c>
      <c r="BG73">
        <v>40</v>
      </c>
      <c r="BH73">
        <v>0.3</v>
      </c>
      <c r="BI73">
        <v>4.1100000000000003</v>
      </c>
      <c r="BJ73">
        <v>4.1100000000000003</v>
      </c>
      <c r="BL73">
        <v>3.63</v>
      </c>
      <c r="BM73">
        <v>0.42</v>
      </c>
      <c r="BO73">
        <v>2.4300000000000002</v>
      </c>
      <c r="BP73">
        <v>1.98</v>
      </c>
      <c r="BQ73">
        <v>1.98</v>
      </c>
      <c r="BR73">
        <v>1.98</v>
      </c>
      <c r="BS73">
        <v>195</v>
      </c>
      <c r="BT73">
        <v>0.8</v>
      </c>
      <c r="BU73">
        <v>208</v>
      </c>
      <c r="BV73">
        <v>13.85</v>
      </c>
      <c r="BX73">
        <v>106</v>
      </c>
      <c r="CD73" s="58"/>
      <c r="CE73" s="58"/>
      <c r="CF73" s="58"/>
      <c r="CG73" s="58"/>
      <c r="CH73" s="58">
        <v>139.5625</v>
      </c>
      <c r="CI73" s="58"/>
      <c r="CJ73" s="58"/>
      <c r="CK73" s="58"/>
      <c r="CL73" s="58"/>
      <c r="CM73" s="58">
        <v>37.130209999999998</v>
      </c>
      <c r="CN73" s="58">
        <v>38.939263181934969</v>
      </c>
      <c r="CO73" s="58"/>
      <c r="CP73" s="58">
        <v>191.45650000000001</v>
      </c>
      <c r="CQ73" s="58">
        <v>1.53729</v>
      </c>
      <c r="CR73" s="58"/>
      <c r="CS73" s="58">
        <v>4.544824984615385</v>
      </c>
      <c r="CT73" s="58">
        <v>2.8930071027568025</v>
      </c>
      <c r="CU73" s="58">
        <v>0.82212481245558156</v>
      </c>
      <c r="CV73" s="58"/>
      <c r="CW73" s="58"/>
      <c r="CX73" s="58">
        <v>33.605000000000004</v>
      </c>
      <c r="CY73" s="58">
        <v>3.976517170111288</v>
      </c>
      <c r="CZ73" s="58"/>
      <c r="DA73" s="58">
        <v>5.8375349999999999</v>
      </c>
      <c r="DB73" s="58"/>
      <c r="DC73" s="58">
        <v>0.82476496983695902</v>
      </c>
      <c r="DD73" s="58"/>
      <c r="DE73" s="58"/>
      <c r="DF73" s="58">
        <v>19.702512046501841</v>
      </c>
      <c r="DG73" s="58"/>
      <c r="DH73" s="58">
        <v>0.36389124806392065</v>
      </c>
      <c r="DI73" s="58"/>
      <c r="DJ73" s="58"/>
      <c r="DK73" s="58"/>
      <c r="DL73" s="58"/>
      <c r="DM73" s="58"/>
      <c r="DN73" s="58">
        <v>12.874500000000001</v>
      </c>
      <c r="DO73" s="58">
        <v>19.011939310325705</v>
      </c>
      <c r="DP73" s="58"/>
      <c r="DQ73" s="58"/>
      <c r="DR73" s="58"/>
      <c r="DS73" s="58"/>
      <c r="DT73" s="58">
        <v>4.1077529999999998</v>
      </c>
      <c r="DU73" s="58">
        <v>4.2406456746670598</v>
      </c>
      <c r="DV73" s="58">
        <v>14.326159999999998</v>
      </c>
      <c r="DW73" s="58"/>
      <c r="DX73" s="58"/>
      <c r="DY73" s="58"/>
      <c r="DZ73" s="58">
        <v>116.87556000000001</v>
      </c>
      <c r="EA73" s="58"/>
      <c r="EB73" s="58">
        <v>3.7803186352753393</v>
      </c>
      <c r="EC73" s="58">
        <v>2.6661600000000001</v>
      </c>
      <c r="ED73" s="58">
        <v>22.114620000000002</v>
      </c>
      <c r="EE73" s="58">
        <v>0.73265999999999998</v>
      </c>
      <c r="EF73" s="58">
        <v>0.63305000000000011</v>
      </c>
      <c r="EG73" s="58">
        <v>0.64689478424933478</v>
      </c>
      <c r="EH73" s="58"/>
      <c r="EI73" s="58">
        <v>7.0891169999999999</v>
      </c>
      <c r="EJ73" s="58">
        <v>1.1676699999999998</v>
      </c>
      <c r="EK73" s="58"/>
      <c r="EL73" s="58">
        <v>0.34261747812950377</v>
      </c>
      <c r="EM73" s="58">
        <v>2.8700320000000001</v>
      </c>
      <c r="EN73" s="58">
        <v>3.0403009999999999</v>
      </c>
      <c r="EO73" s="58">
        <v>2.9833759999999998</v>
      </c>
      <c r="EP73" s="58">
        <v>673.0204</v>
      </c>
      <c r="EQ73" s="58">
        <v>1.5131999999999999</v>
      </c>
      <c r="ER73" s="58">
        <v>30.605352010019587</v>
      </c>
      <c r="ES73" s="58">
        <v>2.5392733183079059</v>
      </c>
      <c r="ET73" s="58"/>
      <c r="EU73" s="58">
        <v>225.58359999999999</v>
      </c>
    </row>
    <row r="74" spans="1:151" x14ac:dyDescent="0.25">
      <c r="A74" t="s">
        <v>311</v>
      </c>
      <c r="B74" t="s">
        <v>119</v>
      </c>
      <c r="C74" t="s">
        <v>228</v>
      </c>
      <c r="D74" t="s">
        <v>229</v>
      </c>
      <c r="E74" s="62">
        <v>45469</v>
      </c>
      <c r="F74" s="62">
        <v>45499</v>
      </c>
      <c r="K74">
        <v>1240</v>
      </c>
      <c r="P74">
        <v>68.900000000000006</v>
      </c>
      <c r="Q74">
        <v>68.900000000000006</v>
      </c>
      <c r="S74">
        <v>13</v>
      </c>
      <c r="T74">
        <v>1.4</v>
      </c>
      <c r="V74">
        <v>24.1</v>
      </c>
      <c r="W74">
        <v>15.05</v>
      </c>
      <c r="X74">
        <v>4.26</v>
      </c>
      <c r="AA74">
        <v>20.7</v>
      </c>
      <c r="AB74">
        <v>19.3</v>
      </c>
      <c r="AD74">
        <v>2.42</v>
      </c>
      <c r="AF74">
        <v>5.0999999999999996</v>
      </c>
      <c r="AI74">
        <v>56.2</v>
      </c>
      <c r="AK74">
        <v>1.96</v>
      </c>
      <c r="AQ74">
        <v>4.18</v>
      </c>
      <c r="AR74">
        <v>51.1</v>
      </c>
      <c r="AW74">
        <v>11.95</v>
      </c>
      <c r="AX74">
        <v>11.95</v>
      </c>
      <c r="AY74">
        <v>15.7</v>
      </c>
      <c r="BC74">
        <v>42.6</v>
      </c>
      <c r="BE74">
        <v>12.6</v>
      </c>
      <c r="BF74">
        <v>1.2</v>
      </c>
      <c r="BG74">
        <v>74.400000000000006</v>
      </c>
      <c r="BH74">
        <v>0.3</v>
      </c>
      <c r="BI74">
        <v>3.54</v>
      </c>
      <c r="BJ74">
        <v>3.54</v>
      </c>
      <c r="BL74">
        <v>3.13</v>
      </c>
      <c r="BM74">
        <v>0.36</v>
      </c>
      <c r="BO74">
        <v>2.11</v>
      </c>
      <c r="BP74">
        <v>1.61</v>
      </c>
      <c r="BQ74">
        <v>1.61</v>
      </c>
      <c r="BR74">
        <v>1.61</v>
      </c>
      <c r="BS74">
        <v>237</v>
      </c>
      <c r="BT74">
        <v>1</v>
      </c>
      <c r="BU74">
        <v>161</v>
      </c>
      <c r="BV74">
        <v>13.15</v>
      </c>
      <c r="BX74">
        <v>90</v>
      </c>
      <c r="CD74" s="58"/>
      <c r="CE74" s="58"/>
      <c r="CF74" s="58"/>
      <c r="CG74" s="58"/>
      <c r="CH74" s="58">
        <v>620.774</v>
      </c>
      <c r="CI74" s="58"/>
      <c r="CJ74" s="58"/>
      <c r="CK74" s="58"/>
      <c r="CL74" s="58"/>
      <c r="CM74" s="58">
        <v>186.23670000000001</v>
      </c>
      <c r="CN74" s="58">
        <v>195.310499871535</v>
      </c>
      <c r="CO74" s="58"/>
      <c r="CP74" s="58">
        <v>197.30250000000001</v>
      </c>
      <c r="CQ74" s="58">
        <v>1.5903</v>
      </c>
      <c r="CR74" s="58"/>
      <c r="CS74" s="58">
        <v>5.3137726461538461</v>
      </c>
      <c r="CT74" s="58">
        <v>3.1102685057306338</v>
      </c>
      <c r="CU74" s="58">
        <v>1.3084521663025452</v>
      </c>
      <c r="CV74" s="58"/>
      <c r="CW74" s="58"/>
      <c r="CX74" s="58">
        <v>34.277100000000004</v>
      </c>
      <c r="CY74" s="58">
        <v>4.564350143084261</v>
      </c>
      <c r="CZ74" s="58"/>
      <c r="DA74" s="58">
        <v>5.3186429999999998</v>
      </c>
      <c r="DB74" s="58"/>
      <c r="DC74" s="58">
        <v>1.076776488398252</v>
      </c>
      <c r="DD74" s="58"/>
      <c r="DE74" s="58"/>
      <c r="DF74" s="58">
        <v>22.165326052314569</v>
      </c>
      <c r="DG74" s="58"/>
      <c r="DH74" s="58">
        <v>0.45486406007990077</v>
      </c>
      <c r="DI74" s="58"/>
      <c r="DJ74" s="58"/>
      <c r="DK74" s="58"/>
      <c r="DL74" s="58"/>
      <c r="DM74" s="58"/>
      <c r="DN74" s="58">
        <v>12.259385000000002</v>
      </c>
      <c r="DO74" s="58">
        <v>24.960460198832518</v>
      </c>
      <c r="DP74" s="58"/>
      <c r="DQ74" s="58"/>
      <c r="DR74" s="58"/>
      <c r="DS74" s="58"/>
      <c r="DT74" s="58">
        <v>5.8163909999999994</v>
      </c>
      <c r="DU74" s="58">
        <v>6.0045609695428173</v>
      </c>
      <c r="DV74" s="58">
        <v>8.858159999999998</v>
      </c>
      <c r="DW74" s="58"/>
      <c r="DX74" s="58"/>
      <c r="DY74" s="58"/>
      <c r="DZ74" s="58">
        <v>121.47696000000001</v>
      </c>
      <c r="EA74" s="58"/>
      <c r="EB74" s="58">
        <v>5.4501526336791706</v>
      </c>
      <c r="EC74" s="58">
        <v>2.1583200000000002</v>
      </c>
      <c r="ED74" s="58">
        <v>13.24512</v>
      </c>
      <c r="EE74" s="58">
        <v>0.61055000000000004</v>
      </c>
      <c r="EF74" s="58">
        <v>0.81720999999999999</v>
      </c>
      <c r="EG74" s="58">
        <v>0.8350823578491412</v>
      </c>
      <c r="EH74" s="58"/>
      <c r="EI74" s="58">
        <v>6.9525689999999996</v>
      </c>
      <c r="EJ74" s="58">
        <v>1.100946</v>
      </c>
      <c r="EK74" s="58"/>
      <c r="EL74" s="58">
        <v>0.45682330417267175</v>
      </c>
      <c r="EM74" s="58">
        <v>3.3464800000000006</v>
      </c>
      <c r="EN74" s="58">
        <v>3.5450150000000002</v>
      </c>
      <c r="EO74" s="58">
        <v>3.4786400000000004</v>
      </c>
      <c r="EP74" s="58">
        <v>822.97719999999993</v>
      </c>
      <c r="EQ74" s="58">
        <v>1.3871</v>
      </c>
      <c r="ER74" s="58">
        <v>29.335420391346574</v>
      </c>
      <c r="ES74" s="58">
        <v>3.4957708911234397</v>
      </c>
      <c r="ET74" s="58"/>
      <c r="EU74" s="58">
        <v>217.47880000000001</v>
      </c>
    </row>
    <row r="75" spans="1:151" x14ac:dyDescent="0.25">
      <c r="A75" t="s">
        <v>312</v>
      </c>
      <c r="B75" t="s">
        <v>119</v>
      </c>
      <c r="C75" t="s">
        <v>228</v>
      </c>
      <c r="D75" t="s">
        <v>229</v>
      </c>
      <c r="E75" s="62">
        <v>45469</v>
      </c>
      <c r="F75" s="62">
        <v>45499</v>
      </c>
      <c r="K75">
        <v>422</v>
      </c>
      <c r="P75">
        <v>34.200000000000003</v>
      </c>
      <c r="Q75">
        <v>34.200000000000003</v>
      </c>
      <c r="S75">
        <v>16</v>
      </c>
      <c r="T75">
        <v>1.4</v>
      </c>
      <c r="V75">
        <v>17.95</v>
      </c>
      <c r="W75">
        <v>11.7</v>
      </c>
      <c r="X75">
        <v>2.7</v>
      </c>
      <c r="AA75">
        <v>22.1</v>
      </c>
      <c r="AB75">
        <v>14.45</v>
      </c>
      <c r="AD75">
        <v>2.87</v>
      </c>
      <c r="AF75">
        <v>3.92</v>
      </c>
      <c r="AI75">
        <v>38.200000000000003</v>
      </c>
      <c r="AK75">
        <v>1.48</v>
      </c>
      <c r="AQ75">
        <v>4.32</v>
      </c>
      <c r="AR75">
        <v>35.200000000000003</v>
      </c>
      <c r="AW75">
        <v>8.14</v>
      </c>
      <c r="AX75">
        <v>8.14</v>
      </c>
      <c r="AY75">
        <v>14.4</v>
      </c>
      <c r="BC75">
        <v>49.8</v>
      </c>
      <c r="BE75">
        <v>8.74</v>
      </c>
      <c r="BF75">
        <v>1.6</v>
      </c>
      <c r="BG75">
        <v>61.5</v>
      </c>
      <c r="BH75">
        <v>0.3</v>
      </c>
      <c r="BI75">
        <v>2.56</v>
      </c>
      <c r="BJ75">
        <v>2.56</v>
      </c>
      <c r="BL75">
        <v>3.17</v>
      </c>
      <c r="BM75">
        <v>0.38</v>
      </c>
      <c r="BO75">
        <v>1.53</v>
      </c>
      <c r="BP75">
        <v>1.59</v>
      </c>
      <c r="BQ75">
        <v>1.59</v>
      </c>
      <c r="BR75">
        <v>1.59</v>
      </c>
      <c r="BS75">
        <v>216</v>
      </c>
      <c r="BT75">
        <v>0.8</v>
      </c>
      <c r="BU75">
        <v>121</v>
      </c>
      <c r="BV75">
        <v>8.7100000000000009</v>
      </c>
      <c r="BX75">
        <v>92</v>
      </c>
      <c r="CD75" s="58"/>
      <c r="CE75" s="58"/>
      <c r="CF75" s="58"/>
      <c r="CG75" s="58"/>
      <c r="CH75" s="58">
        <v>273.54250000000002</v>
      </c>
      <c r="CI75" s="58"/>
      <c r="CJ75" s="58"/>
      <c r="CK75" s="58"/>
      <c r="CL75" s="58"/>
      <c r="CM75" s="58">
        <v>108.34525000000001</v>
      </c>
      <c r="CN75" s="58">
        <v>113.624032944132</v>
      </c>
      <c r="CO75" s="58"/>
      <c r="CP75" s="58">
        <v>176.8415</v>
      </c>
      <c r="CQ75" s="58">
        <v>1.8765540000000001</v>
      </c>
      <c r="CR75" s="58"/>
      <c r="CS75" s="58">
        <v>6.1745349538461545</v>
      </c>
      <c r="CT75" s="58">
        <v>3.784922336017793</v>
      </c>
      <c r="CU75" s="58">
        <v>1.2737144981706194</v>
      </c>
      <c r="CV75" s="58"/>
      <c r="CW75" s="58"/>
      <c r="CX75" s="58">
        <v>33.605000000000004</v>
      </c>
      <c r="CY75" s="58">
        <v>4.7141899205087441</v>
      </c>
      <c r="CZ75" s="58"/>
      <c r="DA75" s="58">
        <v>5.6724329999999998</v>
      </c>
      <c r="DB75" s="58"/>
      <c r="DC75" s="58">
        <v>1.0996866264492786</v>
      </c>
      <c r="DD75" s="58"/>
      <c r="DE75" s="58"/>
      <c r="DF75" s="58">
        <v>19.467958331662533</v>
      </c>
      <c r="DG75" s="58"/>
      <c r="DH75" s="58">
        <v>0.46623566158189828</v>
      </c>
      <c r="DI75" s="58"/>
      <c r="DJ75" s="58"/>
      <c r="DK75" s="58"/>
      <c r="DL75" s="58"/>
      <c r="DM75" s="58"/>
      <c r="DN75" s="58">
        <v>13.203515000000001</v>
      </c>
      <c r="DO75" s="58">
        <v>23.910721218507788</v>
      </c>
      <c r="DP75" s="58"/>
      <c r="DQ75" s="58"/>
      <c r="DR75" s="58"/>
      <c r="DS75" s="58"/>
      <c r="DT75" s="58">
        <v>5.278052999999999</v>
      </c>
      <c r="DU75" s="58">
        <v>5.4488068355408661</v>
      </c>
      <c r="DV75" s="58">
        <v>10.389199999999999</v>
      </c>
      <c r="DW75" s="58"/>
      <c r="DX75" s="58"/>
      <c r="DY75" s="58"/>
      <c r="DZ75" s="58">
        <v>116.72217999999999</v>
      </c>
      <c r="EA75" s="58"/>
      <c r="EB75" s="58">
        <v>5.4965369114126101</v>
      </c>
      <c r="EC75" s="58">
        <v>2.4122400000000002</v>
      </c>
      <c r="ED75" s="58">
        <v>16.201620000000002</v>
      </c>
      <c r="EE75" s="58">
        <v>0.73265999999999998</v>
      </c>
      <c r="EF75" s="58">
        <v>0.88627</v>
      </c>
      <c r="EG75" s="58">
        <v>0.90565269794906866</v>
      </c>
      <c r="EH75" s="58"/>
      <c r="EI75" s="58">
        <v>6.6339569999999997</v>
      </c>
      <c r="EJ75" s="58">
        <v>1.1176269999999999</v>
      </c>
      <c r="EK75" s="58"/>
      <c r="EL75" s="58">
        <v>0.50250563458993891</v>
      </c>
      <c r="EM75" s="58">
        <v>3.425888</v>
      </c>
      <c r="EN75" s="58">
        <v>3.6291340000000001</v>
      </c>
      <c r="EO75" s="58">
        <v>3.5611839999999999</v>
      </c>
      <c r="EP75" s="58">
        <v>728.36159999999995</v>
      </c>
      <c r="EQ75" s="58">
        <v>1.0087999999999999</v>
      </c>
      <c r="ER75" s="58">
        <v>31.8752836286926</v>
      </c>
      <c r="ES75" s="58">
        <v>3.3819021324549241</v>
      </c>
      <c r="ET75" s="58"/>
      <c r="EU75" s="58">
        <v>218.8296</v>
      </c>
    </row>
    <row r="76" spans="1:151" x14ac:dyDescent="0.25">
      <c r="A76" t="s">
        <v>313</v>
      </c>
      <c r="B76" t="s">
        <v>119</v>
      </c>
      <c r="C76" t="s">
        <v>228</v>
      </c>
      <c r="D76" t="s">
        <v>229</v>
      </c>
      <c r="E76" s="62">
        <v>45469</v>
      </c>
      <c r="F76" s="62">
        <v>45499</v>
      </c>
      <c r="K76">
        <v>110</v>
      </c>
      <c r="P76">
        <v>35.5</v>
      </c>
      <c r="Q76">
        <v>35.5</v>
      </c>
      <c r="S76">
        <v>13</v>
      </c>
      <c r="T76">
        <v>1.2</v>
      </c>
      <c r="V76">
        <v>7.27</v>
      </c>
      <c r="W76">
        <v>4.63</v>
      </c>
      <c r="X76">
        <v>1.64</v>
      </c>
      <c r="AA76">
        <v>23</v>
      </c>
      <c r="AB76">
        <v>7.34</v>
      </c>
      <c r="AD76">
        <v>2.62</v>
      </c>
      <c r="AF76">
        <v>1.62</v>
      </c>
      <c r="AI76">
        <v>26.7</v>
      </c>
      <c r="AK76">
        <v>0.69</v>
      </c>
      <c r="AQ76">
        <v>4.43</v>
      </c>
      <c r="AR76">
        <v>26.6</v>
      </c>
      <c r="AW76">
        <v>5.79</v>
      </c>
      <c r="AX76">
        <v>5.79</v>
      </c>
      <c r="AY76">
        <v>6.7</v>
      </c>
      <c r="BC76">
        <v>39.1</v>
      </c>
      <c r="BE76">
        <v>6.36</v>
      </c>
      <c r="BF76">
        <v>0.8</v>
      </c>
      <c r="BG76">
        <v>75.8</v>
      </c>
      <c r="BH76">
        <v>0.3</v>
      </c>
      <c r="BI76">
        <v>1.1599999999999999</v>
      </c>
      <c r="BJ76">
        <v>1.1599999999999999</v>
      </c>
      <c r="BL76">
        <v>3.26</v>
      </c>
      <c r="BM76">
        <v>0.36</v>
      </c>
      <c r="BO76">
        <v>0.65</v>
      </c>
      <c r="BP76">
        <v>1.69</v>
      </c>
      <c r="BQ76">
        <v>1.69</v>
      </c>
      <c r="BR76">
        <v>1.69</v>
      </c>
      <c r="BS76">
        <v>203</v>
      </c>
      <c r="BT76">
        <v>0.8</v>
      </c>
      <c r="BU76">
        <v>50.7</v>
      </c>
      <c r="BV76">
        <v>4.4800000000000004</v>
      </c>
      <c r="BX76">
        <v>88</v>
      </c>
      <c r="CD76" s="58"/>
      <c r="CE76" s="58"/>
      <c r="CF76" s="58"/>
      <c r="CG76" s="58"/>
      <c r="CH76" s="58">
        <v>208.22725</v>
      </c>
      <c r="CI76" s="58"/>
      <c r="CJ76" s="58"/>
      <c r="CK76" s="58"/>
      <c r="CL76" s="58"/>
      <c r="CM76" s="58">
        <v>69.809480000000008</v>
      </c>
      <c r="CN76" s="58">
        <v>73.210728253732626</v>
      </c>
      <c r="CO76" s="58"/>
      <c r="CP76" s="58">
        <v>141.7655</v>
      </c>
      <c r="CQ76" s="58">
        <v>2.0249820000000001</v>
      </c>
      <c r="CR76" s="58"/>
      <c r="CS76" s="58">
        <v>6.197488615384616</v>
      </c>
      <c r="CT76" s="58">
        <v>4.1050970351371232</v>
      </c>
      <c r="CU76" s="58">
        <v>1.4126651706983233</v>
      </c>
      <c r="CV76" s="58"/>
      <c r="CW76" s="58"/>
      <c r="CX76" s="58">
        <v>36.562240000000003</v>
      </c>
      <c r="CY76" s="58">
        <v>5.5555979014308425</v>
      </c>
      <c r="CZ76" s="58"/>
      <c r="DA76" s="58">
        <v>5.8021560000000001</v>
      </c>
      <c r="DB76" s="58"/>
      <c r="DC76" s="58">
        <v>1.2715126618319788</v>
      </c>
      <c r="DD76" s="58"/>
      <c r="DE76" s="58"/>
      <c r="DF76" s="58">
        <v>19.585235189082187</v>
      </c>
      <c r="DG76" s="58"/>
      <c r="DH76" s="58">
        <v>0.48897886458589329</v>
      </c>
      <c r="DI76" s="58"/>
      <c r="DJ76" s="58"/>
      <c r="DK76" s="58"/>
      <c r="DL76" s="58"/>
      <c r="DM76" s="58"/>
      <c r="DN76" s="58">
        <v>13.103380000000001</v>
      </c>
      <c r="DO76" s="58">
        <v>24.843822534351993</v>
      </c>
      <c r="DP76" s="58"/>
      <c r="DQ76" s="58"/>
      <c r="DR76" s="58"/>
      <c r="DS76" s="58"/>
      <c r="DT76" s="58">
        <v>5.278052999999999</v>
      </c>
      <c r="DU76" s="58">
        <v>5.4488068355408661</v>
      </c>
      <c r="DV76" s="58">
        <v>13.560639999999999</v>
      </c>
      <c r="DW76" s="58"/>
      <c r="DX76" s="58"/>
      <c r="DY76" s="58"/>
      <c r="DZ76" s="58">
        <v>105.67882000000002</v>
      </c>
      <c r="EA76" s="58"/>
      <c r="EB76" s="58">
        <v>5.9835718276137273</v>
      </c>
      <c r="EC76" s="58">
        <v>1.7774399999999999</v>
      </c>
      <c r="ED76" s="58">
        <v>15.137280000000002</v>
      </c>
      <c r="EE76" s="58">
        <v>0.73265999999999998</v>
      </c>
      <c r="EF76" s="58">
        <v>0.98985999999999996</v>
      </c>
      <c r="EG76" s="58">
        <v>1.0115082080989597</v>
      </c>
      <c r="EH76" s="58"/>
      <c r="EI76" s="58">
        <v>6.8615369999999993</v>
      </c>
      <c r="EJ76" s="58">
        <v>1.1676699999999998</v>
      </c>
      <c r="EK76" s="58"/>
      <c r="EL76" s="58">
        <v>0.4796644693813053</v>
      </c>
      <c r="EM76" s="58">
        <v>3.1876640000000003</v>
      </c>
      <c r="EN76" s="58">
        <v>3.3767770000000001</v>
      </c>
      <c r="EO76" s="58">
        <v>3.3135520000000001</v>
      </c>
      <c r="EP76" s="58">
        <v>730.14679999999998</v>
      </c>
      <c r="EQ76" s="58">
        <v>1.1349</v>
      </c>
      <c r="ER76" s="58">
        <v>36.447037455915442</v>
      </c>
      <c r="ES76" s="58">
        <v>4.0309540568654647</v>
      </c>
      <c r="ET76" s="58"/>
      <c r="EU76" s="58">
        <v>228.2852</v>
      </c>
    </row>
    <row r="77" spans="1:151" x14ac:dyDescent="0.25">
      <c r="A77" t="s">
        <v>314</v>
      </c>
      <c r="B77" t="s">
        <v>119</v>
      </c>
      <c r="C77" t="s">
        <v>228</v>
      </c>
      <c r="D77" t="s">
        <v>229</v>
      </c>
      <c r="E77" s="62">
        <v>45469</v>
      </c>
      <c r="F77" s="62">
        <v>45499</v>
      </c>
      <c r="K77">
        <v>230</v>
      </c>
      <c r="P77">
        <v>18.8</v>
      </c>
      <c r="Q77">
        <v>18.8</v>
      </c>
      <c r="S77">
        <v>15</v>
      </c>
      <c r="T77">
        <v>2.35</v>
      </c>
      <c r="V77">
        <v>4.6100000000000003</v>
      </c>
      <c r="W77">
        <v>2.83</v>
      </c>
      <c r="X77">
        <v>1.22</v>
      </c>
      <c r="AA77">
        <v>17</v>
      </c>
      <c r="AB77">
        <v>4.72</v>
      </c>
      <c r="AD77">
        <v>2.46</v>
      </c>
      <c r="AF77">
        <v>1.02</v>
      </c>
      <c r="AI77">
        <v>16.7</v>
      </c>
      <c r="AK77">
        <v>0.56999999999999995</v>
      </c>
      <c r="AQ77">
        <v>4.17</v>
      </c>
      <c r="AR77">
        <v>17</v>
      </c>
      <c r="AW77">
        <v>3.96</v>
      </c>
      <c r="AX77">
        <v>3.96</v>
      </c>
      <c r="AY77">
        <v>31.4</v>
      </c>
      <c r="BC77">
        <v>40</v>
      </c>
      <c r="BE77">
        <v>3.42</v>
      </c>
      <c r="BF77">
        <v>0.9</v>
      </c>
      <c r="BG77">
        <v>101</v>
      </c>
      <c r="BH77">
        <v>0.2</v>
      </c>
      <c r="BI77">
        <v>0.64</v>
      </c>
      <c r="BJ77">
        <v>0.64</v>
      </c>
      <c r="BL77">
        <v>3.2</v>
      </c>
      <c r="BM77">
        <v>0.36</v>
      </c>
      <c r="BO77">
        <v>0.45</v>
      </c>
      <c r="BP77">
        <v>1.08</v>
      </c>
      <c r="BQ77">
        <v>1.08</v>
      </c>
      <c r="BR77">
        <v>1.08</v>
      </c>
      <c r="BS77">
        <v>187</v>
      </c>
      <c r="BT77">
        <v>1</v>
      </c>
      <c r="BU77">
        <v>31.2</v>
      </c>
      <c r="BV77">
        <v>3.04</v>
      </c>
      <c r="BX77">
        <v>88</v>
      </c>
      <c r="CD77" s="58"/>
      <c r="CE77" s="58"/>
      <c r="CF77" s="58"/>
      <c r="CG77" s="58"/>
      <c r="CH77" s="58">
        <v>217.15925000000001</v>
      </c>
      <c r="CI77" s="58"/>
      <c r="CJ77" s="58"/>
      <c r="CK77" s="58"/>
      <c r="CL77" s="58"/>
      <c r="CM77" s="58">
        <v>68.989570000000001</v>
      </c>
      <c r="CN77" s="58">
        <v>72.350870707128379</v>
      </c>
      <c r="CO77" s="58"/>
      <c r="CP77" s="58">
        <v>140.304</v>
      </c>
      <c r="CQ77" s="58">
        <v>3.1381920000000001</v>
      </c>
      <c r="CR77" s="58"/>
      <c r="CS77" s="58">
        <v>7.0697277538461547</v>
      </c>
      <c r="CT77" s="58">
        <v>4.2651843846967878</v>
      </c>
      <c r="CU77" s="58">
        <v>1.3779275025663973</v>
      </c>
      <c r="CV77" s="58"/>
      <c r="CW77" s="58"/>
      <c r="CX77" s="58">
        <v>35.755720000000004</v>
      </c>
      <c r="CY77" s="58">
        <v>5.7169638155802858</v>
      </c>
      <c r="CZ77" s="58"/>
      <c r="DA77" s="58">
        <v>5.3186429999999998</v>
      </c>
      <c r="DB77" s="58"/>
      <c r="DC77" s="58">
        <v>1.466248835265705</v>
      </c>
      <c r="DD77" s="58"/>
      <c r="DE77" s="58"/>
      <c r="DF77" s="58">
        <v>18.881574044564264</v>
      </c>
      <c r="DG77" s="58"/>
      <c r="DH77" s="58">
        <v>0.60269487960586854</v>
      </c>
      <c r="DI77" s="58"/>
      <c r="DJ77" s="58"/>
      <c r="DK77" s="58"/>
      <c r="DL77" s="58"/>
      <c r="DM77" s="58"/>
      <c r="DN77" s="58">
        <v>12.445349999999999</v>
      </c>
      <c r="DO77" s="58">
        <v>24.610547205390944</v>
      </c>
      <c r="DP77" s="58"/>
      <c r="DQ77" s="58"/>
      <c r="DR77" s="58"/>
      <c r="DS77" s="58"/>
      <c r="DT77" s="58">
        <v>5.4184889999999992</v>
      </c>
      <c r="DU77" s="58">
        <v>5.5937861748457234</v>
      </c>
      <c r="DV77" s="58">
        <v>21.872</v>
      </c>
      <c r="DW77" s="58"/>
      <c r="DX77" s="58"/>
      <c r="DY77" s="58"/>
      <c r="DZ77" s="58">
        <v>102.7646</v>
      </c>
      <c r="EA77" s="58"/>
      <c r="EB77" s="58">
        <v>5.4965369114126101</v>
      </c>
      <c r="EC77" s="58">
        <v>2.0313600000000003</v>
      </c>
      <c r="ED77" s="58">
        <v>12.65382</v>
      </c>
      <c r="EE77" s="58">
        <v>0.73265999999999998</v>
      </c>
      <c r="EF77" s="58">
        <v>0.97834999999999994</v>
      </c>
      <c r="EG77" s="58">
        <v>0.99974648474897188</v>
      </c>
      <c r="EH77" s="58"/>
      <c r="EI77" s="58">
        <v>6.5429249999999994</v>
      </c>
      <c r="EJ77" s="58">
        <v>1.1176269999999999</v>
      </c>
      <c r="EK77" s="58"/>
      <c r="EL77" s="58">
        <v>0.61671146063310689</v>
      </c>
      <c r="EM77" s="58">
        <v>2.8700320000000001</v>
      </c>
      <c r="EN77" s="58">
        <v>3.0403009999999999</v>
      </c>
      <c r="EO77" s="58">
        <v>2.9833759999999998</v>
      </c>
      <c r="EP77" s="58">
        <v>662.30919999999992</v>
      </c>
      <c r="EQ77" s="58">
        <v>11.348999999999998</v>
      </c>
      <c r="ER77" s="58">
        <v>33.653187894834815</v>
      </c>
      <c r="ES77" s="58">
        <v>4.0195671809986129</v>
      </c>
      <c r="ET77" s="58"/>
      <c r="EU77" s="58">
        <v>212.07560000000001</v>
      </c>
    </row>
    <row r="78" spans="1:151" x14ac:dyDescent="0.25">
      <c r="A78" t="s">
        <v>315</v>
      </c>
      <c r="B78" t="s">
        <v>119</v>
      </c>
      <c r="C78" t="s">
        <v>228</v>
      </c>
      <c r="D78" t="s">
        <v>229</v>
      </c>
      <c r="E78" s="62">
        <v>45469</v>
      </c>
      <c r="F78" s="62">
        <v>45499</v>
      </c>
      <c r="K78">
        <v>119.5</v>
      </c>
      <c r="P78">
        <v>24.4</v>
      </c>
      <c r="Q78">
        <v>24.4</v>
      </c>
      <c r="S78">
        <v>15</v>
      </c>
      <c r="T78">
        <v>1.2</v>
      </c>
      <c r="V78">
        <v>4.09</v>
      </c>
      <c r="W78">
        <v>2.9</v>
      </c>
      <c r="X78">
        <v>0.94</v>
      </c>
      <c r="AA78">
        <v>18.899999999999999</v>
      </c>
      <c r="AB78">
        <v>3.99</v>
      </c>
      <c r="AD78">
        <v>2.16</v>
      </c>
      <c r="AF78">
        <v>0.91</v>
      </c>
      <c r="AI78">
        <v>14.8</v>
      </c>
      <c r="AK78">
        <v>0.41</v>
      </c>
      <c r="AQ78">
        <v>3.68</v>
      </c>
      <c r="AR78">
        <v>15.1</v>
      </c>
      <c r="AW78">
        <v>3.48</v>
      </c>
      <c r="AX78">
        <v>3.48</v>
      </c>
      <c r="AY78">
        <v>11.2</v>
      </c>
      <c r="BC78">
        <v>43.9</v>
      </c>
      <c r="BE78">
        <v>3.82</v>
      </c>
      <c r="BF78">
        <v>1.3</v>
      </c>
      <c r="BG78">
        <v>112</v>
      </c>
      <c r="BH78">
        <v>0.2</v>
      </c>
      <c r="BI78">
        <v>0.63</v>
      </c>
      <c r="BJ78">
        <v>0.63</v>
      </c>
      <c r="BL78">
        <v>2.81</v>
      </c>
      <c r="BM78">
        <v>0.33</v>
      </c>
      <c r="BO78">
        <v>0.42</v>
      </c>
      <c r="BP78">
        <v>1.06</v>
      </c>
      <c r="BQ78">
        <v>1.06</v>
      </c>
      <c r="BR78">
        <v>1.06</v>
      </c>
      <c r="BS78">
        <v>149</v>
      </c>
      <c r="BT78">
        <v>0.6</v>
      </c>
      <c r="BU78">
        <v>28.9</v>
      </c>
      <c r="BV78">
        <v>2.68</v>
      </c>
      <c r="BX78">
        <v>83</v>
      </c>
      <c r="CD78" s="58"/>
      <c r="CE78" s="58"/>
      <c r="CF78" s="58"/>
      <c r="CG78" s="58"/>
      <c r="CH78" s="58">
        <v>265.72700000000003</v>
      </c>
      <c r="CI78" s="58"/>
      <c r="CJ78" s="58"/>
      <c r="CK78" s="58"/>
      <c r="CL78" s="58"/>
      <c r="CM78" s="58">
        <v>48.140430000000002</v>
      </c>
      <c r="CN78" s="58">
        <v>50.485921664906222</v>
      </c>
      <c r="CO78" s="58"/>
      <c r="CP78" s="58">
        <v>150.53450000000001</v>
      </c>
      <c r="CQ78" s="58">
        <v>2.8307340000000001</v>
      </c>
      <c r="CR78" s="58"/>
      <c r="CS78" s="58">
        <v>7.3222180307692311</v>
      </c>
      <c r="CT78" s="58">
        <v>4.5624894624504515</v>
      </c>
      <c r="CU78" s="58">
        <v>1.5631950659366693</v>
      </c>
      <c r="CV78" s="58"/>
      <c r="CW78" s="58"/>
      <c r="CX78" s="58">
        <v>37.368760000000002</v>
      </c>
      <c r="CY78" s="58">
        <v>6.2471661049284579</v>
      </c>
      <c r="CZ78" s="58"/>
      <c r="DA78" s="58">
        <v>4.8115440000000005</v>
      </c>
      <c r="DB78" s="58"/>
      <c r="DC78" s="58">
        <v>1.3860633520871117</v>
      </c>
      <c r="DD78" s="58"/>
      <c r="DE78" s="58"/>
      <c r="DF78" s="58">
        <v>20.87528062069838</v>
      </c>
      <c r="DG78" s="58"/>
      <c r="DH78" s="58">
        <v>0.67092448861785359</v>
      </c>
      <c r="DI78" s="58"/>
      <c r="DJ78" s="58"/>
      <c r="DK78" s="58"/>
      <c r="DL78" s="58"/>
      <c r="DM78" s="58"/>
      <c r="DN78" s="58">
        <v>10.342515000000001</v>
      </c>
      <c r="DO78" s="58">
        <v>26.126836843637776</v>
      </c>
      <c r="DP78" s="58"/>
      <c r="DQ78" s="58"/>
      <c r="DR78" s="58"/>
      <c r="DS78" s="58"/>
      <c r="DT78" s="58">
        <v>5.8046879999999996</v>
      </c>
      <c r="DU78" s="58">
        <v>5.9924793579340792</v>
      </c>
      <c r="DV78" s="58">
        <v>26.246399999999998</v>
      </c>
      <c r="DW78" s="58"/>
      <c r="DX78" s="58"/>
      <c r="DY78" s="58"/>
      <c r="DZ78" s="58">
        <v>100.77066000000001</v>
      </c>
      <c r="EA78" s="58"/>
      <c r="EB78" s="58">
        <v>6.2966657023144457</v>
      </c>
      <c r="EC78" s="58">
        <v>2.1583200000000002</v>
      </c>
      <c r="ED78" s="58">
        <v>15.846840000000002</v>
      </c>
      <c r="EE78" s="58">
        <v>0.61055000000000004</v>
      </c>
      <c r="EF78" s="58">
        <v>1.01288</v>
      </c>
      <c r="EG78" s="58">
        <v>1.0350316547989356</v>
      </c>
      <c r="EH78" s="58"/>
      <c r="EI78" s="58">
        <v>5.6894999999999998</v>
      </c>
      <c r="EJ78" s="58">
        <v>0.98417899999999992</v>
      </c>
      <c r="EK78" s="58"/>
      <c r="EL78" s="58">
        <v>0.60529087802879011</v>
      </c>
      <c r="EM78" s="58">
        <v>2.7906240000000002</v>
      </c>
      <c r="EN78" s="58">
        <v>2.9561820000000001</v>
      </c>
      <c r="EO78" s="58">
        <v>2.9008319999999999</v>
      </c>
      <c r="EP78" s="58">
        <v>726.57639999999992</v>
      </c>
      <c r="EQ78" s="58">
        <v>1.5131999999999999</v>
      </c>
      <c r="ER78" s="58">
        <v>39.240887016996062</v>
      </c>
      <c r="ES78" s="58">
        <v>4.3953340846047162</v>
      </c>
      <c r="ET78" s="58"/>
      <c r="EU78" s="58">
        <v>197.21680000000001</v>
      </c>
    </row>
    <row r="79" spans="1:151" x14ac:dyDescent="0.25">
      <c r="A79" t="s">
        <v>316</v>
      </c>
      <c r="B79" t="s">
        <v>119</v>
      </c>
      <c r="C79" t="s">
        <v>228</v>
      </c>
      <c r="D79" t="s">
        <v>229</v>
      </c>
      <c r="E79" s="62">
        <v>45469</v>
      </c>
      <c r="F79" s="62">
        <v>45499</v>
      </c>
      <c r="K79">
        <v>168</v>
      </c>
      <c r="P79">
        <v>14.8</v>
      </c>
      <c r="Q79">
        <v>14.8</v>
      </c>
      <c r="S79">
        <v>23</v>
      </c>
      <c r="T79">
        <v>2.19</v>
      </c>
      <c r="V79">
        <v>3.19</v>
      </c>
      <c r="W79">
        <v>2.0099999999999998</v>
      </c>
      <c r="X79">
        <v>0.66</v>
      </c>
      <c r="AA79">
        <v>25</v>
      </c>
      <c r="AB79">
        <v>2.5</v>
      </c>
      <c r="AD79">
        <v>6.64</v>
      </c>
      <c r="AF79">
        <v>0.62</v>
      </c>
      <c r="AI79">
        <v>11.8</v>
      </c>
      <c r="AK79">
        <v>0.27</v>
      </c>
      <c r="AQ79">
        <v>8.9700000000000006</v>
      </c>
      <c r="AR79">
        <v>11.3</v>
      </c>
      <c r="AW79">
        <v>2.58</v>
      </c>
      <c r="AX79">
        <v>2.58</v>
      </c>
      <c r="AY79">
        <v>17.399999999999999</v>
      </c>
      <c r="BC79">
        <v>45.1</v>
      </c>
      <c r="BE79">
        <v>1.69</v>
      </c>
      <c r="BF79">
        <v>2</v>
      </c>
      <c r="BG79">
        <v>23.6</v>
      </c>
      <c r="BH79">
        <v>0.6</v>
      </c>
      <c r="BI79">
        <v>0.49</v>
      </c>
      <c r="BJ79">
        <v>0.49</v>
      </c>
      <c r="BL79">
        <v>6.17</v>
      </c>
      <c r="BM79">
        <v>0.65</v>
      </c>
      <c r="BO79">
        <v>0.27</v>
      </c>
      <c r="BP79">
        <v>1.68</v>
      </c>
      <c r="BQ79">
        <v>1.68</v>
      </c>
      <c r="BR79">
        <v>1.68</v>
      </c>
      <c r="BS79">
        <v>306</v>
      </c>
      <c r="BT79">
        <v>1.3</v>
      </c>
      <c r="BU79">
        <v>20.2</v>
      </c>
      <c r="BV79">
        <v>1.68</v>
      </c>
      <c r="BX79">
        <v>239</v>
      </c>
      <c r="CD79" s="58"/>
      <c r="CE79" s="58"/>
      <c r="CF79" s="58"/>
      <c r="CG79" s="58"/>
      <c r="CH79" s="58">
        <v>278.00850000000003</v>
      </c>
      <c r="CI79" s="58"/>
      <c r="CJ79" s="58"/>
      <c r="CK79" s="58"/>
      <c r="CL79" s="58"/>
      <c r="CM79" s="58">
        <v>51.654330000000002</v>
      </c>
      <c r="CN79" s="58">
        <v>54.171025436067261</v>
      </c>
      <c r="CO79" s="58"/>
      <c r="CP79" s="58">
        <v>179.7645</v>
      </c>
      <c r="CQ79" s="58">
        <v>2.8731420000000001</v>
      </c>
      <c r="CR79" s="58"/>
      <c r="CS79" s="58">
        <v>8.9404511692307693</v>
      </c>
      <c r="CT79" s="58">
        <v>5.385795831614443</v>
      </c>
      <c r="CU79" s="58">
        <v>1.5400366205153853</v>
      </c>
      <c r="CV79" s="58"/>
      <c r="CW79" s="58"/>
      <c r="CX79" s="58">
        <v>34.814779999999999</v>
      </c>
      <c r="CY79" s="58">
        <v>7.0539956756756759</v>
      </c>
      <c r="CZ79" s="58"/>
      <c r="DA79" s="58">
        <v>3.915276</v>
      </c>
      <c r="DB79" s="58"/>
      <c r="DC79" s="58">
        <v>1.7869907679800781</v>
      </c>
      <c r="DD79" s="58"/>
      <c r="DE79" s="58"/>
      <c r="DF79" s="58">
        <v>19.233404616823222</v>
      </c>
      <c r="DG79" s="58"/>
      <c r="DH79" s="58">
        <v>0.64818128561385857</v>
      </c>
      <c r="DI79" s="58"/>
      <c r="DJ79" s="58"/>
      <c r="DK79" s="58"/>
      <c r="DL79" s="58"/>
      <c r="DM79" s="58"/>
      <c r="DN79" s="58">
        <v>8.7117450000000005</v>
      </c>
      <c r="DO79" s="58">
        <v>25.427010856754624</v>
      </c>
      <c r="DP79" s="58"/>
      <c r="DQ79" s="58"/>
      <c r="DR79" s="58"/>
      <c r="DS79" s="58"/>
      <c r="DT79" s="58">
        <v>5.3833799999999989</v>
      </c>
      <c r="DU79" s="58">
        <v>5.5575413400195091</v>
      </c>
      <c r="DV79" s="58">
        <v>28.542960000000001</v>
      </c>
      <c r="DW79" s="58"/>
      <c r="DX79" s="58"/>
      <c r="DY79" s="58"/>
      <c r="DZ79" s="58">
        <v>90.647580000000005</v>
      </c>
      <c r="EA79" s="58"/>
      <c r="EB79" s="58">
        <v>6.760508479648843</v>
      </c>
      <c r="EC79" s="58">
        <v>1.6504800000000002</v>
      </c>
      <c r="ED79" s="58">
        <v>13.718160000000001</v>
      </c>
      <c r="EE79" s="58">
        <v>0.48844000000000004</v>
      </c>
      <c r="EF79" s="58">
        <v>1.2430800000000002</v>
      </c>
      <c r="EG79" s="58">
        <v>1.2702661217986937</v>
      </c>
      <c r="EH79" s="58"/>
      <c r="EI79" s="58">
        <v>5.0181389999999997</v>
      </c>
      <c r="EJ79" s="58">
        <v>0.83404999999999996</v>
      </c>
      <c r="EK79" s="58"/>
      <c r="EL79" s="58">
        <v>0.71949670407195798</v>
      </c>
      <c r="EM79" s="58">
        <v>4.3787840000000005</v>
      </c>
      <c r="EN79" s="58">
        <v>4.6385619999999994</v>
      </c>
      <c r="EO79" s="58">
        <v>4.5517120000000002</v>
      </c>
      <c r="EP79" s="58">
        <v>731.9319999999999</v>
      </c>
      <c r="EQ79" s="58">
        <v>1.1349</v>
      </c>
      <c r="ER79" s="58">
        <v>43.812640844218912</v>
      </c>
      <c r="ES79" s="58">
        <v>4.8963566227461861</v>
      </c>
      <c r="ET79" s="58"/>
      <c r="EU79" s="58">
        <v>164.79759999999999</v>
      </c>
    </row>
    <row r="80" spans="1:151" x14ac:dyDescent="0.25">
      <c r="A80" t="s">
        <v>317</v>
      </c>
      <c r="B80" t="s">
        <v>119</v>
      </c>
      <c r="C80" t="s">
        <v>228</v>
      </c>
      <c r="D80" t="s">
        <v>229</v>
      </c>
      <c r="E80" s="62">
        <v>45469</v>
      </c>
      <c r="F80" s="62">
        <v>45499</v>
      </c>
      <c r="K80">
        <v>281</v>
      </c>
      <c r="P80">
        <v>33</v>
      </c>
      <c r="Q80">
        <v>33</v>
      </c>
      <c r="S80">
        <v>14</v>
      </c>
      <c r="T80">
        <v>2.5299999999999998</v>
      </c>
      <c r="V80">
        <v>2.88</v>
      </c>
      <c r="W80">
        <v>2.1</v>
      </c>
      <c r="X80">
        <v>0.54</v>
      </c>
      <c r="AA80">
        <v>26.1</v>
      </c>
      <c r="AB80">
        <v>3.03</v>
      </c>
      <c r="AD80">
        <v>4.07</v>
      </c>
      <c r="AF80">
        <v>0.65</v>
      </c>
      <c r="AI80">
        <v>13.6</v>
      </c>
      <c r="AK80">
        <v>0.26</v>
      </c>
      <c r="AQ80">
        <v>6.84</v>
      </c>
      <c r="AR80">
        <v>12.3</v>
      </c>
      <c r="AW80">
        <v>3.15</v>
      </c>
      <c r="AX80">
        <v>3.15</v>
      </c>
      <c r="AY80">
        <v>17.3</v>
      </c>
      <c r="BC80">
        <v>65.7</v>
      </c>
      <c r="BE80">
        <v>2.0499999999999998</v>
      </c>
      <c r="BF80">
        <v>1.9</v>
      </c>
      <c r="BG80">
        <v>18.3</v>
      </c>
      <c r="BH80">
        <v>0.4</v>
      </c>
      <c r="BI80">
        <v>0.46</v>
      </c>
      <c r="BJ80">
        <v>0.46</v>
      </c>
      <c r="BL80">
        <v>5.45</v>
      </c>
      <c r="BM80">
        <v>0.54</v>
      </c>
      <c r="BO80">
        <v>0.32</v>
      </c>
      <c r="BP80">
        <v>1.55</v>
      </c>
      <c r="BQ80">
        <v>1.55</v>
      </c>
      <c r="BR80">
        <v>1.55</v>
      </c>
      <c r="BS80">
        <v>287</v>
      </c>
      <c r="BT80">
        <v>1.2</v>
      </c>
      <c r="BU80">
        <v>18.8</v>
      </c>
      <c r="BV80">
        <v>2.09</v>
      </c>
      <c r="BX80">
        <v>141</v>
      </c>
      <c r="CD80" s="58"/>
      <c r="CE80" s="58"/>
      <c r="CF80" s="58"/>
      <c r="CG80" s="58"/>
      <c r="CH80" s="58">
        <v>189.24675000000002</v>
      </c>
      <c r="CI80" s="58"/>
      <c r="CJ80" s="58"/>
      <c r="CK80" s="58"/>
      <c r="CL80" s="58"/>
      <c r="CM80" s="58">
        <v>42.401060000000001</v>
      </c>
      <c r="CN80" s="58">
        <v>44.466918838676527</v>
      </c>
      <c r="CO80" s="58"/>
      <c r="CP80" s="58">
        <v>160.76500000000001</v>
      </c>
      <c r="CQ80" s="58">
        <v>2.5020720000000001</v>
      </c>
      <c r="CR80" s="58"/>
      <c r="CS80" s="58">
        <v>7.5976619692307699</v>
      </c>
      <c r="CT80" s="58">
        <v>4.8369249188384495</v>
      </c>
      <c r="CU80" s="58">
        <v>1.3200313890131872</v>
      </c>
      <c r="CV80" s="58"/>
      <c r="CW80" s="58"/>
      <c r="CX80" s="58">
        <v>47.181420000000003</v>
      </c>
      <c r="CY80" s="58">
        <v>5.7515422257551672</v>
      </c>
      <c r="CZ80" s="58"/>
      <c r="DA80" s="58">
        <v>3.6794160000000002</v>
      </c>
      <c r="DB80" s="58"/>
      <c r="DC80" s="58">
        <v>1.5693444564953249</v>
      </c>
      <c r="DD80" s="58"/>
      <c r="DE80" s="58"/>
      <c r="DF80" s="58">
        <v>18.76429718714461</v>
      </c>
      <c r="DG80" s="58"/>
      <c r="DH80" s="58">
        <v>0.67092448861785359</v>
      </c>
      <c r="DI80" s="58"/>
      <c r="DJ80" s="58"/>
      <c r="DK80" s="58"/>
      <c r="DL80" s="58"/>
      <c r="DM80" s="58"/>
      <c r="DN80" s="58">
        <v>8.4113400000000009</v>
      </c>
      <c r="DO80" s="58">
        <v>20.994779606494642</v>
      </c>
      <c r="DP80" s="58"/>
      <c r="DQ80" s="58"/>
      <c r="DR80" s="58"/>
      <c r="DS80" s="58"/>
      <c r="DT80" s="58">
        <v>4.7631209999999999</v>
      </c>
      <c r="DU80" s="58">
        <v>4.917215924756392</v>
      </c>
      <c r="DV80" s="58">
        <v>21.872</v>
      </c>
      <c r="DW80" s="58"/>
      <c r="DX80" s="58"/>
      <c r="DY80" s="58"/>
      <c r="DZ80" s="58">
        <v>79.144080000000002</v>
      </c>
      <c r="EA80" s="58"/>
      <c r="EB80" s="58">
        <v>5.4733447725458895</v>
      </c>
      <c r="EC80" s="58">
        <v>1.52352</v>
      </c>
      <c r="ED80" s="58">
        <v>22.942440000000001</v>
      </c>
      <c r="EE80" s="58">
        <v>0.48844000000000004</v>
      </c>
      <c r="EF80" s="58">
        <v>1.0243900000000001</v>
      </c>
      <c r="EG80" s="58">
        <v>1.0467933781489236</v>
      </c>
      <c r="EH80" s="58"/>
      <c r="EI80" s="58">
        <v>4.5515999999999996</v>
      </c>
      <c r="EJ80" s="58">
        <v>0.75064500000000001</v>
      </c>
      <c r="EK80" s="58"/>
      <c r="EL80" s="58">
        <v>0.62813204323742367</v>
      </c>
      <c r="EM80" s="58">
        <v>3.7662080000000002</v>
      </c>
      <c r="EN80" s="58">
        <v>3.9896439999999997</v>
      </c>
      <c r="EO80" s="58">
        <v>3.9149439999999998</v>
      </c>
      <c r="EP80" s="58">
        <v>746.21359999999993</v>
      </c>
      <c r="EQ80" s="58">
        <v>1.3871</v>
      </c>
      <c r="ER80" s="58">
        <v>48.003415185839842</v>
      </c>
      <c r="ES80" s="58">
        <v>4.5775240984743411</v>
      </c>
      <c r="ET80" s="58"/>
      <c r="EU80" s="58">
        <v>151.28960000000001</v>
      </c>
    </row>
    <row r="81" spans="1:151" x14ac:dyDescent="0.25">
      <c r="A81" t="s">
        <v>318</v>
      </c>
      <c r="B81" t="s">
        <v>119</v>
      </c>
      <c r="C81" t="s">
        <v>228</v>
      </c>
      <c r="D81" t="s">
        <v>229</v>
      </c>
      <c r="E81" s="62">
        <v>45469</v>
      </c>
      <c r="F81" s="62">
        <v>45499</v>
      </c>
      <c r="K81">
        <v>397</v>
      </c>
      <c r="P81">
        <v>433</v>
      </c>
      <c r="Q81">
        <v>433</v>
      </c>
      <c r="S81">
        <v>8</v>
      </c>
      <c r="T81">
        <v>2.36</v>
      </c>
      <c r="V81">
        <v>10.7</v>
      </c>
      <c r="W81">
        <v>6.45</v>
      </c>
      <c r="X81">
        <v>2.89</v>
      </c>
      <c r="AA81">
        <v>24.3</v>
      </c>
      <c r="AB81">
        <v>10.4</v>
      </c>
      <c r="AD81">
        <v>3.73</v>
      </c>
      <c r="AF81">
        <v>2.2599999999999998</v>
      </c>
      <c r="AI81">
        <v>43.1</v>
      </c>
      <c r="AK81">
        <v>1.1599999999999999</v>
      </c>
      <c r="AQ81">
        <v>6.71</v>
      </c>
      <c r="AR81">
        <v>56.1</v>
      </c>
      <c r="AW81">
        <v>13.45</v>
      </c>
      <c r="AX81">
        <v>13.45</v>
      </c>
      <c r="AY81">
        <v>15.1</v>
      </c>
      <c r="BC81">
        <v>71.3</v>
      </c>
      <c r="BE81">
        <v>11.95</v>
      </c>
      <c r="BF81">
        <v>1.6</v>
      </c>
      <c r="BG81">
        <v>17.7</v>
      </c>
      <c r="BH81">
        <v>0.4</v>
      </c>
      <c r="BI81">
        <v>1.72</v>
      </c>
      <c r="BJ81">
        <v>1.72</v>
      </c>
      <c r="BL81">
        <v>5.01</v>
      </c>
      <c r="BM81">
        <v>0.54</v>
      </c>
      <c r="BO81">
        <v>0.98</v>
      </c>
      <c r="BP81">
        <v>1.1399999999999999</v>
      </c>
      <c r="BQ81">
        <v>1.1399999999999999</v>
      </c>
      <c r="BR81">
        <v>1.1399999999999999</v>
      </c>
      <c r="BS81">
        <v>240</v>
      </c>
      <c r="BT81">
        <v>1.4</v>
      </c>
      <c r="BU81">
        <v>51</v>
      </c>
      <c r="BV81">
        <v>6.69</v>
      </c>
      <c r="BX81">
        <v>132</v>
      </c>
      <c r="CD81" s="58"/>
      <c r="CE81" s="58"/>
      <c r="CF81" s="58"/>
      <c r="CG81" s="58"/>
      <c r="CH81" s="58">
        <v>141.23725000000002</v>
      </c>
      <c r="CI81" s="58"/>
      <c r="CJ81" s="58"/>
      <c r="CK81" s="58"/>
      <c r="CL81" s="58"/>
      <c r="CM81" s="58">
        <v>33.967700000000001</v>
      </c>
      <c r="CN81" s="58">
        <v>35.622669787890032</v>
      </c>
      <c r="CO81" s="58"/>
      <c r="CP81" s="58">
        <v>130.0735</v>
      </c>
      <c r="CQ81" s="58">
        <v>2.5232760000000001</v>
      </c>
      <c r="CR81" s="58"/>
      <c r="CS81" s="58">
        <v>7.9190132307692318</v>
      </c>
      <c r="CT81" s="58">
        <v>5.2028388606891109</v>
      </c>
      <c r="CU81" s="58">
        <v>1.4010859479876812</v>
      </c>
      <c r="CV81" s="58"/>
      <c r="CW81" s="58"/>
      <c r="CX81" s="58">
        <v>38.175280000000001</v>
      </c>
      <c r="CY81" s="58">
        <v>6.2010615580286164</v>
      </c>
      <c r="CZ81" s="58"/>
      <c r="DA81" s="58">
        <v>2.547288</v>
      </c>
      <c r="DB81" s="58"/>
      <c r="DC81" s="58">
        <v>1.6609850086994313</v>
      </c>
      <c r="DD81" s="58"/>
      <c r="DE81" s="58"/>
      <c r="DF81" s="58">
        <v>17.122421183269456</v>
      </c>
      <c r="DG81" s="58"/>
      <c r="DH81" s="58">
        <v>0.79601210513982634</v>
      </c>
      <c r="DI81" s="58"/>
      <c r="DJ81" s="58"/>
      <c r="DK81" s="58"/>
      <c r="DL81" s="58"/>
      <c r="DM81" s="58"/>
      <c r="DN81" s="58">
        <v>5.9937950000000013</v>
      </c>
      <c r="DO81" s="58">
        <v>18.778663981364655</v>
      </c>
      <c r="DP81" s="58"/>
      <c r="DQ81" s="58"/>
      <c r="DR81" s="58"/>
      <c r="DS81" s="58"/>
      <c r="DT81" s="58">
        <v>4.1077529999999998</v>
      </c>
      <c r="DU81" s="58">
        <v>4.2406456746670598</v>
      </c>
      <c r="DV81" s="58">
        <v>21.106479999999998</v>
      </c>
      <c r="DW81" s="58"/>
      <c r="DX81" s="58"/>
      <c r="DY81" s="58"/>
      <c r="DZ81" s="58">
        <v>58.591160000000009</v>
      </c>
      <c r="EA81" s="58"/>
      <c r="EB81" s="58">
        <v>5.3689801476456509</v>
      </c>
      <c r="EC81" s="58">
        <v>1.2696000000000001</v>
      </c>
      <c r="ED81" s="58">
        <v>25.425900000000002</v>
      </c>
      <c r="EE81" s="58">
        <v>0.36632999999999999</v>
      </c>
      <c r="EF81" s="58">
        <v>1.1164700000000001</v>
      </c>
      <c r="EG81" s="58">
        <v>1.1408871649488268</v>
      </c>
      <c r="EH81" s="58"/>
      <c r="EI81" s="58">
        <v>3.2202569999999997</v>
      </c>
      <c r="EJ81" s="58">
        <v>0.53379199999999993</v>
      </c>
      <c r="EK81" s="58"/>
      <c r="EL81" s="58">
        <v>0.77659961709354197</v>
      </c>
      <c r="EM81" s="58">
        <v>2.9154080000000002</v>
      </c>
      <c r="EN81" s="58">
        <v>3.0883689999999997</v>
      </c>
      <c r="EO81" s="58">
        <v>3.0305439999999999</v>
      </c>
      <c r="EP81" s="58">
        <v>808.6955999999999</v>
      </c>
      <c r="EQ81" s="58">
        <v>1.3871</v>
      </c>
      <c r="ER81" s="58">
        <v>52.575169013062691</v>
      </c>
      <c r="ES81" s="58">
        <v>4.9988385055478499</v>
      </c>
      <c r="ET81" s="58"/>
      <c r="EU81" s="58">
        <v>105.36239999999999</v>
      </c>
    </row>
    <row r="82" spans="1:151" x14ac:dyDescent="0.25">
      <c r="A82" t="s">
        <v>319</v>
      </c>
      <c r="B82" t="s">
        <v>119</v>
      </c>
      <c r="C82" t="s">
        <v>228</v>
      </c>
      <c r="D82" t="s">
        <v>229</v>
      </c>
      <c r="E82" s="62">
        <v>45469</v>
      </c>
      <c r="F82" s="62">
        <v>45499</v>
      </c>
      <c r="K82">
        <v>347</v>
      </c>
      <c r="P82">
        <v>92.7</v>
      </c>
      <c r="Q82">
        <v>92.7</v>
      </c>
      <c r="S82">
        <v>8</v>
      </c>
      <c r="T82">
        <v>2.42</v>
      </c>
      <c r="V82">
        <v>15.75</v>
      </c>
      <c r="W82">
        <v>8.94</v>
      </c>
      <c r="X82">
        <v>4.53</v>
      </c>
      <c r="AA82">
        <v>25.6</v>
      </c>
      <c r="AB82">
        <v>14.65</v>
      </c>
      <c r="AD82">
        <v>3.83</v>
      </c>
      <c r="AF82">
        <v>3.15</v>
      </c>
      <c r="AI82">
        <v>47.4</v>
      </c>
      <c r="AK82">
        <v>1.58</v>
      </c>
      <c r="AQ82">
        <v>7.05</v>
      </c>
      <c r="AR82">
        <v>67.2</v>
      </c>
      <c r="AW82">
        <v>15.65</v>
      </c>
      <c r="AX82">
        <v>15.65</v>
      </c>
      <c r="AY82">
        <v>17.8</v>
      </c>
      <c r="BC82">
        <v>71.7</v>
      </c>
      <c r="BE82">
        <v>15.8</v>
      </c>
      <c r="BF82">
        <v>1.8</v>
      </c>
      <c r="BG82">
        <v>19.5</v>
      </c>
      <c r="BH82">
        <v>0.5</v>
      </c>
      <c r="BI82">
        <v>2.2200000000000002</v>
      </c>
      <c r="BJ82">
        <v>2.2200000000000002</v>
      </c>
      <c r="BL82">
        <v>5.48</v>
      </c>
      <c r="BM82">
        <v>0.57999999999999996</v>
      </c>
      <c r="BO82">
        <v>1.4</v>
      </c>
      <c r="BP82">
        <v>1.1499999999999999</v>
      </c>
      <c r="BQ82">
        <v>1.1499999999999999</v>
      </c>
      <c r="BR82">
        <v>1.1499999999999999</v>
      </c>
      <c r="BS82">
        <v>227</v>
      </c>
      <c r="BT82">
        <v>1.1000000000000001</v>
      </c>
      <c r="BU82">
        <v>62.8</v>
      </c>
      <c r="BV82">
        <v>10.4</v>
      </c>
      <c r="BX82">
        <v>144</v>
      </c>
      <c r="CD82" s="58"/>
      <c r="CE82" s="58"/>
      <c r="CF82" s="58"/>
      <c r="CG82" s="58"/>
      <c r="CH82" s="58">
        <v>524.755</v>
      </c>
      <c r="CI82" s="58"/>
      <c r="CJ82" s="58"/>
      <c r="CK82" s="58"/>
      <c r="CL82" s="58"/>
      <c r="CM82" s="58">
        <v>47.906169999999996</v>
      </c>
      <c r="CN82" s="58">
        <v>50.240248080162146</v>
      </c>
      <c r="CO82" s="58"/>
      <c r="CP82" s="58">
        <v>151.99600000000001</v>
      </c>
      <c r="CQ82" s="58">
        <v>5.1843779999999997</v>
      </c>
      <c r="CR82" s="58"/>
      <c r="CS82" s="58">
        <v>10.099611076923079</v>
      </c>
      <c r="CT82" s="58">
        <v>6.8951908417484269</v>
      </c>
      <c r="CU82" s="58">
        <v>1.933730192677213</v>
      </c>
      <c r="CV82" s="58"/>
      <c r="CW82" s="58"/>
      <c r="CX82" s="58">
        <v>32.932900000000004</v>
      </c>
      <c r="CY82" s="58">
        <v>8.2988184419713829</v>
      </c>
      <c r="CZ82" s="58"/>
      <c r="DA82" s="58">
        <v>3.1487310000000002</v>
      </c>
      <c r="DB82" s="58"/>
      <c r="DC82" s="58">
        <v>2.1077327006944508</v>
      </c>
      <c r="DD82" s="58"/>
      <c r="DE82" s="58"/>
      <c r="DF82" s="58">
        <v>28.85010692523484</v>
      </c>
      <c r="DG82" s="58"/>
      <c r="DH82" s="58">
        <v>0.89835651865780408</v>
      </c>
      <c r="DI82" s="58"/>
      <c r="DJ82" s="58"/>
      <c r="DK82" s="58"/>
      <c r="DL82" s="58"/>
      <c r="DM82" s="58"/>
      <c r="DN82" s="58">
        <v>8.2110700000000012</v>
      </c>
      <c r="DO82" s="58">
        <v>31.958720067664064</v>
      </c>
      <c r="DP82" s="58"/>
      <c r="DQ82" s="58"/>
      <c r="DR82" s="58"/>
      <c r="DS82" s="58"/>
      <c r="DT82" s="58">
        <v>6.9749879999999997</v>
      </c>
      <c r="DU82" s="58">
        <v>7.2006405188078855</v>
      </c>
      <c r="DV82" s="58">
        <v>57.085920000000002</v>
      </c>
      <c r="DW82" s="58"/>
      <c r="DX82" s="58"/>
      <c r="DY82" s="58"/>
      <c r="DZ82" s="58">
        <v>77.763660000000002</v>
      </c>
      <c r="EA82" s="58"/>
      <c r="EB82" s="58">
        <v>7.7113861731843585</v>
      </c>
      <c r="EC82" s="58">
        <v>1.7774399999999999</v>
      </c>
      <c r="ED82" s="58">
        <v>25.189380000000003</v>
      </c>
      <c r="EE82" s="58">
        <v>0.48844000000000004</v>
      </c>
      <c r="EF82" s="58">
        <v>1.4502600000000001</v>
      </c>
      <c r="EG82" s="58">
        <v>1.481977142098476</v>
      </c>
      <c r="EH82" s="58"/>
      <c r="EI82" s="58">
        <v>4.2102300000000001</v>
      </c>
      <c r="EJ82" s="58">
        <v>0.717283</v>
      </c>
      <c r="EK82" s="58"/>
      <c r="EL82" s="58">
        <v>0.89080544313670995</v>
      </c>
      <c r="EM82" s="58">
        <v>2.3822400000000004</v>
      </c>
      <c r="EN82" s="58">
        <v>2.5235699999999999</v>
      </c>
      <c r="EO82" s="58">
        <v>2.4763200000000003</v>
      </c>
      <c r="EP82" s="58">
        <v>585.54559999999992</v>
      </c>
      <c r="EQ82" s="58">
        <v>1.6393</v>
      </c>
      <c r="ER82" s="58">
        <v>61.464690343773775</v>
      </c>
      <c r="ES82" s="58">
        <v>6.4449717406380032</v>
      </c>
      <c r="ET82" s="58"/>
      <c r="EU82" s="58">
        <v>137.7816</v>
      </c>
    </row>
    <row r="83" spans="1:151" x14ac:dyDescent="0.25">
      <c r="A83" t="s">
        <v>320</v>
      </c>
      <c r="B83" t="s">
        <v>119</v>
      </c>
      <c r="C83" t="s">
        <v>228</v>
      </c>
      <c r="D83" t="s">
        <v>229</v>
      </c>
      <c r="E83" s="62">
        <v>45469</v>
      </c>
      <c r="F83" s="62">
        <v>45499</v>
      </c>
      <c r="K83">
        <v>172.5</v>
      </c>
      <c r="P83">
        <v>55.2</v>
      </c>
      <c r="Q83">
        <v>55.2</v>
      </c>
      <c r="S83">
        <v>8</v>
      </c>
      <c r="T83">
        <v>2.56</v>
      </c>
      <c r="V83">
        <v>15.8</v>
      </c>
      <c r="W83">
        <v>9.64</v>
      </c>
      <c r="X83">
        <v>4.08</v>
      </c>
      <c r="AA83">
        <v>26.6</v>
      </c>
      <c r="AB83">
        <v>14.65</v>
      </c>
      <c r="AD83">
        <v>4.04</v>
      </c>
      <c r="AF83">
        <v>3.18</v>
      </c>
      <c r="AI83">
        <v>44.3</v>
      </c>
      <c r="AK83">
        <v>1.5</v>
      </c>
      <c r="AQ83">
        <v>7.22</v>
      </c>
      <c r="AR83">
        <v>61.6</v>
      </c>
      <c r="AW83">
        <v>13.85</v>
      </c>
      <c r="AX83">
        <v>13.85</v>
      </c>
      <c r="AY83">
        <v>25.1</v>
      </c>
      <c r="BC83">
        <v>70.400000000000006</v>
      </c>
      <c r="BE83">
        <v>15.65</v>
      </c>
      <c r="BF83">
        <v>1.5</v>
      </c>
      <c r="BG83">
        <v>18</v>
      </c>
      <c r="BH83">
        <v>0.4</v>
      </c>
      <c r="BI83">
        <v>2.4500000000000002</v>
      </c>
      <c r="BJ83">
        <v>2.4500000000000002</v>
      </c>
      <c r="BL83">
        <v>5.78</v>
      </c>
      <c r="BM83">
        <v>0.56999999999999995</v>
      </c>
      <c r="BO83">
        <v>1.42</v>
      </c>
      <c r="BP83">
        <v>1.3</v>
      </c>
      <c r="BQ83">
        <v>1.3</v>
      </c>
      <c r="BR83">
        <v>1.3</v>
      </c>
      <c r="BS83">
        <v>257</v>
      </c>
      <c r="BT83">
        <v>1.7</v>
      </c>
      <c r="BU83">
        <v>67.2</v>
      </c>
      <c r="BV83">
        <v>10.1</v>
      </c>
      <c r="BX83">
        <v>141</v>
      </c>
      <c r="CD83" s="58"/>
      <c r="CE83" s="58"/>
      <c r="CF83" s="58"/>
      <c r="CG83" s="58"/>
      <c r="CH83" s="58">
        <v>366.21199999999999</v>
      </c>
      <c r="CI83" s="58"/>
      <c r="CJ83" s="58"/>
      <c r="CK83" s="58"/>
      <c r="CL83" s="58"/>
      <c r="CM83" s="58">
        <v>30.336669999999998</v>
      </c>
      <c r="CN83" s="58">
        <v>31.814729224356959</v>
      </c>
      <c r="CO83" s="58"/>
      <c r="CP83" s="58">
        <v>130.0735</v>
      </c>
      <c r="CQ83" s="58">
        <v>3.9439440000000001</v>
      </c>
      <c r="CR83" s="58"/>
      <c r="CS83" s="58">
        <v>10.788220923076924</v>
      </c>
      <c r="CT83" s="58">
        <v>7.4554965652072536</v>
      </c>
      <c r="CU83" s="58">
        <v>1.5747742886473113</v>
      </c>
      <c r="CV83" s="58"/>
      <c r="CW83" s="58"/>
      <c r="CX83" s="58">
        <v>31.991960000000002</v>
      </c>
      <c r="CY83" s="58">
        <v>6.7773683942766292</v>
      </c>
      <c r="CZ83" s="58"/>
      <c r="DA83" s="58">
        <v>3.738381</v>
      </c>
      <c r="DB83" s="58"/>
      <c r="DC83" s="58">
        <v>2.3139239431536907</v>
      </c>
      <c r="DD83" s="58"/>
      <c r="DE83" s="58"/>
      <c r="DF83" s="58">
        <v>18.295189757465995</v>
      </c>
      <c r="DG83" s="58"/>
      <c r="DH83" s="58">
        <v>1.0348157366817743</v>
      </c>
      <c r="DI83" s="58"/>
      <c r="DJ83" s="58"/>
      <c r="DK83" s="58"/>
      <c r="DL83" s="58"/>
      <c r="DM83" s="58"/>
      <c r="DN83" s="58">
        <v>8.2825950000000006</v>
      </c>
      <c r="DO83" s="58">
        <v>19.245214639286758</v>
      </c>
      <c r="DP83" s="58"/>
      <c r="DQ83" s="58"/>
      <c r="DR83" s="58"/>
      <c r="DS83" s="58"/>
      <c r="DT83" s="58">
        <v>4.5407639999999994</v>
      </c>
      <c r="DU83" s="58">
        <v>4.687665304190368</v>
      </c>
      <c r="DV83" s="58">
        <v>54.789359999999995</v>
      </c>
      <c r="DW83" s="58"/>
      <c r="DX83" s="58"/>
      <c r="DY83" s="58"/>
      <c r="DZ83" s="58">
        <v>83.438720000000004</v>
      </c>
      <c r="EA83" s="58"/>
      <c r="EB83" s="58">
        <v>5.0558862729449325</v>
      </c>
      <c r="EC83" s="58">
        <v>1.9044000000000001</v>
      </c>
      <c r="ED83" s="58">
        <v>22.4694</v>
      </c>
      <c r="EE83" s="58">
        <v>0.48844000000000004</v>
      </c>
      <c r="EF83" s="58">
        <v>1.4272400000000001</v>
      </c>
      <c r="EG83" s="58">
        <v>1.4584536953985001</v>
      </c>
      <c r="EH83" s="58"/>
      <c r="EI83" s="58">
        <v>4.5743579999999993</v>
      </c>
      <c r="EJ83" s="58">
        <v>0.76732599999999995</v>
      </c>
      <c r="EK83" s="58"/>
      <c r="EL83" s="58">
        <v>1.0849553474100952</v>
      </c>
      <c r="EM83" s="58">
        <v>1.8377280000000003</v>
      </c>
      <c r="EN83" s="58">
        <v>1.9467540000000001</v>
      </c>
      <c r="EO83" s="58">
        <v>1.9103040000000002</v>
      </c>
      <c r="EP83" s="58">
        <v>590.90120000000002</v>
      </c>
      <c r="EQ83" s="58">
        <v>1.8914999999999997</v>
      </c>
      <c r="ER83" s="58">
        <v>83.434507346816886</v>
      </c>
      <c r="ES83" s="58">
        <v>7.1281842926490988</v>
      </c>
      <c r="ET83" s="58"/>
      <c r="EU83" s="58">
        <v>153.99119999999999</v>
      </c>
    </row>
    <row r="84" spans="1:151" x14ac:dyDescent="0.25">
      <c r="A84" t="s">
        <v>321</v>
      </c>
      <c r="B84" t="s">
        <v>119</v>
      </c>
      <c r="C84" t="s">
        <v>228</v>
      </c>
      <c r="D84" t="s">
        <v>229</v>
      </c>
      <c r="E84" s="62">
        <v>45469</v>
      </c>
      <c r="F84" s="62">
        <v>45499</v>
      </c>
      <c r="K84">
        <v>233</v>
      </c>
      <c r="P84">
        <v>43.1</v>
      </c>
      <c r="Q84">
        <v>43.1</v>
      </c>
      <c r="S84">
        <v>11</v>
      </c>
      <c r="T84">
        <v>2.4700000000000002</v>
      </c>
      <c r="V84">
        <v>21.3</v>
      </c>
      <c r="W84">
        <v>11.9</v>
      </c>
      <c r="X84">
        <v>6.69</v>
      </c>
      <c r="AA84">
        <v>26.9</v>
      </c>
      <c r="AB84">
        <v>21.3</v>
      </c>
      <c r="AD84">
        <v>3.78</v>
      </c>
      <c r="AF84">
        <v>4.0999999999999996</v>
      </c>
      <c r="AI84">
        <v>80.7</v>
      </c>
      <c r="AK84">
        <v>1.91</v>
      </c>
      <c r="AQ84">
        <v>6.66</v>
      </c>
      <c r="AR84">
        <v>112</v>
      </c>
      <c r="AW84">
        <v>25</v>
      </c>
      <c r="AX84">
        <v>25</v>
      </c>
      <c r="AY84">
        <v>40.799999999999997</v>
      </c>
      <c r="BC84">
        <v>65</v>
      </c>
      <c r="BE84">
        <v>25.5</v>
      </c>
      <c r="BF84">
        <v>1.8</v>
      </c>
      <c r="BG84">
        <v>19.600000000000001</v>
      </c>
      <c r="BH84">
        <v>0.5</v>
      </c>
      <c r="BI84">
        <v>3.12</v>
      </c>
      <c r="BJ84">
        <v>3.12</v>
      </c>
      <c r="BL84">
        <v>5.3</v>
      </c>
      <c r="BM84">
        <v>0.56000000000000005</v>
      </c>
      <c r="BO84">
        <v>1.76</v>
      </c>
      <c r="BP84">
        <v>1.3</v>
      </c>
      <c r="BQ84">
        <v>1.3</v>
      </c>
      <c r="BR84">
        <v>1.3</v>
      </c>
      <c r="BS84">
        <v>284</v>
      </c>
      <c r="BT84">
        <v>1.1000000000000001</v>
      </c>
      <c r="BU84">
        <v>90.8</v>
      </c>
      <c r="BV84">
        <v>12.2</v>
      </c>
      <c r="BX84">
        <v>132</v>
      </c>
      <c r="CD84" s="58"/>
      <c r="CE84" s="58"/>
      <c r="CF84" s="58"/>
      <c r="CG84" s="58"/>
      <c r="CH84" s="58">
        <v>274.65899999999999</v>
      </c>
      <c r="CI84" s="58"/>
      <c r="CJ84" s="58"/>
      <c r="CK84" s="58"/>
      <c r="CL84" s="58"/>
      <c r="CM84" s="58">
        <v>38.770029999999998</v>
      </c>
      <c r="CN84" s="58">
        <v>40.658978275143454</v>
      </c>
      <c r="CO84" s="58"/>
      <c r="CP84" s="58">
        <v>111.074</v>
      </c>
      <c r="CQ84" s="58">
        <v>2.3006340000000001</v>
      </c>
      <c r="CR84" s="58"/>
      <c r="CS84" s="58">
        <v>10.352101353846153</v>
      </c>
      <c r="CT84" s="58">
        <v>6.6893642494574284</v>
      </c>
      <c r="CU84" s="58">
        <v>2.0032055289410651</v>
      </c>
      <c r="CV84" s="58"/>
      <c r="CW84" s="58"/>
      <c r="CX84" s="58">
        <v>19.759740000000001</v>
      </c>
      <c r="CY84" s="58">
        <v>9.1748048330683627</v>
      </c>
      <c r="CZ84" s="58"/>
      <c r="DA84" s="58">
        <v>3.5968649999999998</v>
      </c>
      <c r="DB84" s="58"/>
      <c r="DC84" s="58">
        <v>2.1191877697199644</v>
      </c>
      <c r="DD84" s="58"/>
      <c r="DE84" s="58"/>
      <c r="DF84" s="58">
        <v>40.225962094941252</v>
      </c>
      <c r="DG84" s="58"/>
      <c r="DH84" s="58">
        <v>0.8073837066418238</v>
      </c>
      <c r="DI84" s="58"/>
      <c r="DJ84" s="58"/>
      <c r="DK84" s="58"/>
      <c r="DL84" s="58"/>
      <c r="DM84" s="58"/>
      <c r="DN84" s="58">
        <v>8.0394100000000002</v>
      </c>
      <c r="DO84" s="58">
        <v>40.823182568184031</v>
      </c>
      <c r="DP84" s="58"/>
      <c r="DQ84" s="58"/>
      <c r="DR84" s="58"/>
      <c r="DS84" s="58"/>
      <c r="DT84" s="58">
        <v>8.9410919999999994</v>
      </c>
      <c r="DU84" s="58">
        <v>9.2303512690758804</v>
      </c>
      <c r="DV84" s="58">
        <v>46.696719999999999</v>
      </c>
      <c r="DW84" s="58"/>
      <c r="DX84" s="58"/>
      <c r="DY84" s="58"/>
      <c r="DZ84" s="58">
        <v>76.996760000000009</v>
      </c>
      <c r="EA84" s="58"/>
      <c r="EB84" s="58">
        <v>9.2768555466879494</v>
      </c>
      <c r="EC84" s="58">
        <v>1.6504800000000002</v>
      </c>
      <c r="ED84" s="58">
        <v>54.163080000000001</v>
      </c>
      <c r="EE84" s="58">
        <v>0.36632999999999999</v>
      </c>
      <c r="EF84" s="58">
        <v>1.46177</v>
      </c>
      <c r="EG84" s="58">
        <v>1.493738865448464</v>
      </c>
      <c r="EH84" s="58"/>
      <c r="EI84" s="58">
        <v>4.4491889999999996</v>
      </c>
      <c r="EJ84" s="58">
        <v>0.76732599999999995</v>
      </c>
      <c r="EK84" s="58"/>
      <c r="EL84" s="58">
        <v>0.86796427792807629</v>
      </c>
      <c r="EM84" s="58">
        <v>1.599504</v>
      </c>
      <c r="EN84" s="58">
        <v>1.6943969999999999</v>
      </c>
      <c r="EO84" s="58">
        <v>1.6626719999999999</v>
      </c>
      <c r="EP84" s="58">
        <v>498.07079999999996</v>
      </c>
      <c r="EQ84" s="58">
        <v>1.5131999999999999</v>
      </c>
      <c r="ER84" s="58">
        <v>74.6719791779731</v>
      </c>
      <c r="ES84" s="58">
        <v>5.6934379334257983</v>
      </c>
      <c r="ET84" s="58"/>
      <c r="EU84" s="58">
        <v>147.2372</v>
      </c>
    </row>
    <row r="85" spans="1:151" x14ac:dyDescent="0.25">
      <c r="A85" t="s">
        <v>322</v>
      </c>
      <c r="B85" t="s">
        <v>119</v>
      </c>
      <c r="C85" t="s">
        <v>228</v>
      </c>
      <c r="D85" t="s">
        <v>229</v>
      </c>
      <c r="E85" s="62">
        <v>45469</v>
      </c>
      <c r="F85" s="62">
        <v>45499</v>
      </c>
      <c r="K85">
        <v>235</v>
      </c>
      <c r="P85">
        <v>69.3</v>
      </c>
      <c r="Q85">
        <v>69.3</v>
      </c>
      <c r="S85">
        <v>9</v>
      </c>
      <c r="T85">
        <v>2.06</v>
      </c>
      <c r="V85">
        <v>15.65</v>
      </c>
      <c r="W85">
        <v>7.11</v>
      </c>
      <c r="X85">
        <v>5.04</v>
      </c>
      <c r="AA85">
        <v>23.7</v>
      </c>
      <c r="AB85">
        <v>16.600000000000001</v>
      </c>
      <c r="AD85">
        <v>3.59</v>
      </c>
      <c r="AF85">
        <v>2.96</v>
      </c>
      <c r="AI85">
        <v>69.2</v>
      </c>
      <c r="AK85">
        <v>1.08</v>
      </c>
      <c r="AQ85">
        <v>6.16</v>
      </c>
      <c r="AR85">
        <v>90.1</v>
      </c>
      <c r="AW85">
        <v>21</v>
      </c>
      <c r="AX85">
        <v>21</v>
      </c>
      <c r="AY85">
        <v>32.1</v>
      </c>
      <c r="BC85">
        <v>52.8</v>
      </c>
      <c r="BE85">
        <v>19.8</v>
      </c>
      <c r="BF85">
        <v>1.3</v>
      </c>
      <c r="BG85">
        <v>78.599999999999994</v>
      </c>
      <c r="BH85">
        <v>0.4</v>
      </c>
      <c r="BI85">
        <v>2.41</v>
      </c>
      <c r="BJ85">
        <v>2.41</v>
      </c>
      <c r="BL85">
        <v>4.78</v>
      </c>
      <c r="BM85">
        <v>0.48</v>
      </c>
      <c r="BO85">
        <v>1.1599999999999999</v>
      </c>
      <c r="BP85">
        <v>1.08</v>
      </c>
      <c r="BQ85">
        <v>1.08</v>
      </c>
      <c r="BR85">
        <v>1.08</v>
      </c>
      <c r="BS85">
        <v>235</v>
      </c>
      <c r="BT85">
        <v>1.9</v>
      </c>
      <c r="BU85">
        <v>66.7</v>
      </c>
      <c r="BV85">
        <v>6.77</v>
      </c>
      <c r="BX85">
        <v>126</v>
      </c>
      <c r="CD85" s="58"/>
      <c r="CE85" s="58"/>
      <c r="CF85" s="58"/>
      <c r="CG85" s="58"/>
      <c r="CH85" s="58">
        <v>435.435</v>
      </c>
      <c r="CI85" s="58"/>
      <c r="CJ85" s="58"/>
      <c r="CK85" s="58"/>
      <c r="CL85" s="58"/>
      <c r="CM85" s="58">
        <v>22.606090000000002</v>
      </c>
      <c r="CN85" s="58">
        <v>23.707500927802677</v>
      </c>
      <c r="CO85" s="58"/>
      <c r="CP85" s="58">
        <v>121.3045</v>
      </c>
      <c r="CQ85" s="58">
        <v>4.4528400000000001</v>
      </c>
      <c r="CR85" s="58"/>
      <c r="CS85" s="58">
        <v>5.4285409538461549</v>
      </c>
      <c r="CT85" s="58">
        <v>3.6134001757752952</v>
      </c>
      <c r="CU85" s="58">
        <v>1.0073923758258534</v>
      </c>
      <c r="CV85" s="58"/>
      <c r="CW85" s="58"/>
      <c r="CX85" s="58">
        <v>26.749579999999998</v>
      </c>
      <c r="CY85" s="58">
        <v>4.8063990143084263</v>
      </c>
      <c r="CZ85" s="58"/>
      <c r="DA85" s="58">
        <v>2.6534249999999999</v>
      </c>
      <c r="DB85" s="58"/>
      <c r="DC85" s="58">
        <v>1.145506902551332</v>
      </c>
      <c r="DD85" s="58"/>
      <c r="DE85" s="58"/>
      <c r="DF85" s="58">
        <v>17.943359185207033</v>
      </c>
      <c r="DG85" s="58"/>
      <c r="DH85" s="58">
        <v>0.47760726308389578</v>
      </c>
      <c r="DI85" s="58"/>
      <c r="DJ85" s="58"/>
      <c r="DK85" s="58"/>
      <c r="DL85" s="58"/>
      <c r="DM85" s="58"/>
      <c r="DN85" s="58">
        <v>6.2083700000000004</v>
      </c>
      <c r="DO85" s="58">
        <v>17.26237434311782</v>
      </c>
      <c r="DP85" s="58"/>
      <c r="DQ85" s="58"/>
      <c r="DR85" s="58"/>
      <c r="DS85" s="58"/>
      <c r="DT85" s="58">
        <v>3.6045239999999996</v>
      </c>
      <c r="DU85" s="58">
        <v>3.7211363754913234</v>
      </c>
      <c r="DV85" s="58">
        <v>42.541039999999995</v>
      </c>
      <c r="DW85" s="58"/>
      <c r="DX85" s="58"/>
      <c r="DY85" s="58"/>
      <c r="DZ85" s="58">
        <v>64.879739999999998</v>
      </c>
      <c r="EA85" s="58"/>
      <c r="EB85" s="58">
        <v>3.6643579409417404</v>
      </c>
      <c r="EC85" s="58">
        <v>1.2696000000000001</v>
      </c>
      <c r="ED85" s="58">
        <v>118.26</v>
      </c>
      <c r="EE85" s="58">
        <v>0.24422000000000002</v>
      </c>
      <c r="EF85" s="58">
        <v>0.78268000000000004</v>
      </c>
      <c r="EG85" s="58">
        <v>0.79979718779917763</v>
      </c>
      <c r="EH85" s="58"/>
      <c r="EI85" s="58">
        <v>3.1974989999999996</v>
      </c>
      <c r="EJ85" s="58">
        <v>0.55047299999999999</v>
      </c>
      <c r="EK85" s="58"/>
      <c r="EL85" s="58">
        <v>0.43398213896403814</v>
      </c>
      <c r="EM85" s="58">
        <v>0.81676800000000005</v>
      </c>
      <c r="EN85" s="58">
        <v>0.86522399999999999</v>
      </c>
      <c r="EO85" s="58">
        <v>0.849024</v>
      </c>
      <c r="EP85" s="58">
        <v>376.67719999999997</v>
      </c>
      <c r="EQ85" s="58">
        <v>0.75659999999999994</v>
      </c>
      <c r="ER85" s="58">
        <v>47.495442538370639</v>
      </c>
      <c r="ES85" s="58">
        <v>3.1200039875173373</v>
      </c>
      <c r="ET85" s="58"/>
      <c r="EU85" s="58">
        <v>106.7132</v>
      </c>
    </row>
    <row r="86" spans="1:151" x14ac:dyDescent="0.25">
      <c r="A86" t="s">
        <v>323</v>
      </c>
      <c r="B86" t="s">
        <v>119</v>
      </c>
      <c r="C86" t="s">
        <v>228</v>
      </c>
      <c r="D86" t="s">
        <v>229</v>
      </c>
      <c r="E86" s="62">
        <v>45469</v>
      </c>
      <c r="F86" s="62">
        <v>45499</v>
      </c>
      <c r="K86">
        <v>205</v>
      </c>
      <c r="P86">
        <v>33.1</v>
      </c>
      <c r="Q86">
        <v>33.1</v>
      </c>
      <c r="S86">
        <v>12</v>
      </c>
      <c r="T86">
        <v>1.31</v>
      </c>
      <c r="V86">
        <v>6.71</v>
      </c>
      <c r="W86">
        <v>3.69</v>
      </c>
      <c r="X86">
        <v>2.2000000000000002</v>
      </c>
      <c r="AA86">
        <v>19.5</v>
      </c>
      <c r="AB86">
        <v>6.9</v>
      </c>
      <c r="AD86">
        <v>3.01</v>
      </c>
      <c r="AF86">
        <v>1.42</v>
      </c>
      <c r="AI86">
        <v>27</v>
      </c>
      <c r="AK86">
        <v>0.48</v>
      </c>
      <c r="AQ86">
        <v>5.44</v>
      </c>
      <c r="AR86">
        <v>35.299999999999997</v>
      </c>
      <c r="AW86">
        <v>7.72</v>
      </c>
      <c r="AX86">
        <v>7.72</v>
      </c>
      <c r="AY86">
        <v>36.9</v>
      </c>
      <c r="BC86">
        <v>47.3</v>
      </c>
      <c r="BE86">
        <v>7.48</v>
      </c>
      <c r="BF86">
        <v>1.2</v>
      </c>
      <c r="BG86">
        <v>149</v>
      </c>
      <c r="BH86">
        <v>0.3</v>
      </c>
      <c r="BI86">
        <v>1.1399999999999999</v>
      </c>
      <c r="BJ86">
        <v>1.1399999999999999</v>
      </c>
      <c r="BL86">
        <v>3.65</v>
      </c>
      <c r="BM86">
        <v>0.43</v>
      </c>
      <c r="BO86">
        <v>0.57999999999999996</v>
      </c>
      <c r="BP86">
        <v>1.02</v>
      </c>
      <c r="BQ86">
        <v>1.02</v>
      </c>
      <c r="BR86">
        <v>1.02</v>
      </c>
      <c r="BS86">
        <v>239</v>
      </c>
      <c r="BT86">
        <v>4.2</v>
      </c>
      <c r="BU86">
        <v>34.5</v>
      </c>
      <c r="BV86">
        <v>3.92</v>
      </c>
      <c r="BX86">
        <v>107</v>
      </c>
      <c r="CD86" s="58"/>
      <c r="CE86" s="58"/>
      <c r="CF86" s="58"/>
      <c r="CG86" s="58"/>
      <c r="CH86" s="58">
        <v>628.58950000000004</v>
      </c>
      <c r="CI86" s="58"/>
      <c r="CJ86" s="58"/>
      <c r="CK86" s="58"/>
      <c r="CL86" s="58"/>
      <c r="CM86" s="58">
        <v>27.174160000000001</v>
      </c>
      <c r="CN86" s="58">
        <v>28.498135830312027</v>
      </c>
      <c r="CO86" s="58"/>
      <c r="CP86" s="58">
        <v>61.383000000000003</v>
      </c>
      <c r="CQ86" s="58">
        <v>7.2835740000000007</v>
      </c>
      <c r="CR86" s="58"/>
      <c r="CS86" s="58">
        <v>6.5647472000000002</v>
      </c>
      <c r="CT86" s="58">
        <v>5.1685344286406112</v>
      </c>
      <c r="CU86" s="58">
        <v>1.0652884893790635</v>
      </c>
      <c r="CV86" s="58"/>
      <c r="CW86" s="58"/>
      <c r="CX86" s="58">
        <v>29.975660000000001</v>
      </c>
      <c r="CY86" s="58">
        <v>4.7718206041335449</v>
      </c>
      <c r="CZ86" s="58"/>
      <c r="DA86" s="58">
        <v>3.2312820000000002</v>
      </c>
      <c r="DB86" s="58"/>
      <c r="DC86" s="58">
        <v>1.5578893874698116</v>
      </c>
      <c r="DD86" s="58"/>
      <c r="DE86" s="58"/>
      <c r="DF86" s="58">
        <v>16.536036896171186</v>
      </c>
      <c r="DG86" s="58"/>
      <c r="DH86" s="58">
        <v>0.75052569913183631</v>
      </c>
      <c r="DI86" s="58"/>
      <c r="DJ86" s="58"/>
      <c r="DK86" s="58"/>
      <c r="DL86" s="58"/>
      <c r="DM86" s="58"/>
      <c r="DN86" s="58">
        <v>6.2226749999999997</v>
      </c>
      <c r="DO86" s="58">
        <v>16.912461349676239</v>
      </c>
      <c r="DP86" s="58"/>
      <c r="DQ86" s="58"/>
      <c r="DR86" s="58"/>
      <c r="DS86" s="58"/>
      <c r="DT86" s="58">
        <v>3.6513359999999997</v>
      </c>
      <c r="DU86" s="58">
        <v>3.7694628219262758</v>
      </c>
      <c r="DV86" s="58">
        <v>47.462239999999994</v>
      </c>
      <c r="DW86" s="58"/>
      <c r="DX86" s="58"/>
      <c r="DY86" s="58"/>
      <c r="DZ86" s="58">
        <v>60.124960000000009</v>
      </c>
      <c r="EA86" s="58"/>
      <c r="EB86" s="58">
        <v>3.9774518156424583</v>
      </c>
      <c r="EC86" s="58">
        <v>1.7774399999999999</v>
      </c>
      <c r="ED86" s="58">
        <v>148.41630000000001</v>
      </c>
      <c r="EE86" s="58">
        <v>0.36632999999999999</v>
      </c>
      <c r="EF86" s="58">
        <v>0.87475999999999998</v>
      </c>
      <c r="EG86" s="58">
        <v>0.89389097459908073</v>
      </c>
      <c r="EH86" s="58"/>
      <c r="EI86" s="58">
        <v>3.5843849999999997</v>
      </c>
      <c r="EJ86" s="58">
        <v>0.58383499999999988</v>
      </c>
      <c r="EK86" s="58"/>
      <c r="EL86" s="58">
        <v>0.67381437365469077</v>
      </c>
      <c r="EM86" s="58">
        <v>0.79408000000000001</v>
      </c>
      <c r="EN86" s="58">
        <v>0.84118999999999999</v>
      </c>
      <c r="EO86" s="58">
        <v>0.82543999999999995</v>
      </c>
      <c r="EP86" s="58">
        <v>474.86319999999995</v>
      </c>
      <c r="EQ86" s="58">
        <v>0.63049999999999995</v>
      </c>
      <c r="ER86" s="58">
        <v>64.893505714190908</v>
      </c>
      <c r="ES86" s="58">
        <v>4.1903703190013877</v>
      </c>
      <c r="ET86" s="58"/>
      <c r="EU86" s="58">
        <v>117.5196</v>
      </c>
    </row>
    <row r="87" spans="1:151" x14ac:dyDescent="0.25">
      <c r="A87" t="s">
        <v>324</v>
      </c>
      <c r="B87" t="s">
        <v>119</v>
      </c>
      <c r="C87" t="s">
        <v>228</v>
      </c>
      <c r="D87" t="s">
        <v>229</v>
      </c>
      <c r="E87" s="62">
        <v>45469</v>
      </c>
      <c r="F87" s="62">
        <v>45499</v>
      </c>
      <c r="K87">
        <v>255</v>
      </c>
      <c r="P87">
        <v>46</v>
      </c>
      <c r="Q87">
        <v>46</v>
      </c>
      <c r="S87">
        <v>105</v>
      </c>
      <c r="T87">
        <v>2.38</v>
      </c>
      <c r="V87">
        <v>7.89</v>
      </c>
      <c r="W87">
        <v>4.7300000000000004</v>
      </c>
      <c r="X87">
        <v>1.74</v>
      </c>
      <c r="AA87">
        <v>23</v>
      </c>
      <c r="AB87">
        <v>8.8699999999999992</v>
      </c>
      <c r="AD87">
        <v>4.33</v>
      </c>
      <c r="AF87">
        <v>1.76</v>
      </c>
      <c r="AI87">
        <v>31.2</v>
      </c>
      <c r="AK87">
        <v>0.7</v>
      </c>
      <c r="AQ87">
        <v>7.33</v>
      </c>
      <c r="AR87">
        <v>31.1</v>
      </c>
      <c r="AW87">
        <v>6.86</v>
      </c>
      <c r="AX87">
        <v>6.86</v>
      </c>
      <c r="AY87">
        <v>56.1</v>
      </c>
      <c r="BC87">
        <v>61.6</v>
      </c>
      <c r="BE87">
        <v>7.74</v>
      </c>
      <c r="BF87">
        <v>1.6</v>
      </c>
      <c r="BG87">
        <v>43.7</v>
      </c>
      <c r="BH87">
        <v>0.4</v>
      </c>
      <c r="BI87">
        <v>1.28</v>
      </c>
      <c r="BJ87">
        <v>1.28</v>
      </c>
      <c r="BL87">
        <v>5.27</v>
      </c>
      <c r="BM87">
        <v>0.6</v>
      </c>
      <c r="BO87">
        <v>0.79</v>
      </c>
      <c r="BP87">
        <v>1.46</v>
      </c>
      <c r="BQ87">
        <v>1.46</v>
      </c>
      <c r="BR87">
        <v>1.46</v>
      </c>
      <c r="BS87">
        <v>270</v>
      </c>
      <c r="BT87">
        <v>2.1</v>
      </c>
      <c r="BU87">
        <v>43.2</v>
      </c>
      <c r="BV87">
        <v>4.62</v>
      </c>
      <c r="BX87">
        <v>143</v>
      </c>
      <c r="CD87" s="58"/>
      <c r="CE87" s="58"/>
      <c r="CF87" s="58"/>
      <c r="CG87" s="58"/>
      <c r="CH87" s="58">
        <v>511.35700000000003</v>
      </c>
      <c r="CI87" s="58"/>
      <c r="CJ87" s="58"/>
      <c r="CK87" s="58"/>
      <c r="CL87" s="58"/>
      <c r="CM87" s="58">
        <v>30.219540000000002</v>
      </c>
      <c r="CN87" s="58">
        <v>31.691892431984925</v>
      </c>
      <c r="CO87" s="58"/>
      <c r="CP87" s="58">
        <v>59.921500000000002</v>
      </c>
      <c r="CQ87" s="58">
        <v>6.0855480000000002</v>
      </c>
      <c r="CR87" s="58"/>
      <c r="CS87" s="58">
        <v>6.5647472000000002</v>
      </c>
      <c r="CT87" s="58">
        <v>4.4938805983534529</v>
      </c>
      <c r="CU87" s="58">
        <v>1.1231846029322734</v>
      </c>
      <c r="CV87" s="58"/>
      <c r="CW87" s="58"/>
      <c r="CX87" s="58">
        <v>29.034720000000004</v>
      </c>
      <c r="CY87" s="58">
        <v>5.0830262957074721</v>
      </c>
      <c r="CZ87" s="58"/>
      <c r="DA87" s="58">
        <v>3.2548679999999997</v>
      </c>
      <c r="DB87" s="58"/>
      <c r="DC87" s="58">
        <v>1.4318836281891651</v>
      </c>
      <c r="DD87" s="58"/>
      <c r="DE87" s="58"/>
      <c r="DF87" s="58">
        <v>18.76429718714461</v>
      </c>
      <c r="DG87" s="58"/>
      <c r="DH87" s="58">
        <v>0.6140664811078661</v>
      </c>
      <c r="DI87" s="58"/>
      <c r="DJ87" s="58"/>
      <c r="DK87" s="58"/>
      <c r="DL87" s="58"/>
      <c r="DM87" s="58"/>
      <c r="DN87" s="58">
        <v>7.438600000000001</v>
      </c>
      <c r="DO87" s="58">
        <v>21.34469259993622</v>
      </c>
      <c r="DP87" s="58"/>
      <c r="DQ87" s="58"/>
      <c r="DR87" s="58"/>
      <c r="DS87" s="58"/>
      <c r="DT87" s="58">
        <v>4.5290609999999996</v>
      </c>
      <c r="DU87" s="58">
        <v>4.6755836925816308</v>
      </c>
      <c r="DV87" s="58">
        <v>53.148959999999995</v>
      </c>
      <c r="DW87" s="58"/>
      <c r="DX87" s="58"/>
      <c r="DY87" s="58"/>
      <c r="DZ87" s="58">
        <v>66.566919999999996</v>
      </c>
      <c r="EA87" s="58"/>
      <c r="EB87" s="58">
        <v>4.9747137869114129</v>
      </c>
      <c r="EC87" s="58">
        <v>1.7774399999999999</v>
      </c>
      <c r="ED87" s="58">
        <v>140.7294</v>
      </c>
      <c r="EE87" s="58">
        <v>0.36632999999999999</v>
      </c>
      <c r="EF87" s="58">
        <v>0.94381999999999999</v>
      </c>
      <c r="EG87" s="58">
        <v>0.96446131469900809</v>
      </c>
      <c r="EH87" s="58"/>
      <c r="EI87" s="58">
        <v>4.0054080000000001</v>
      </c>
      <c r="EJ87" s="58">
        <v>0.650559</v>
      </c>
      <c r="EK87" s="58"/>
      <c r="EL87" s="58">
        <v>0.63955262584174055</v>
      </c>
      <c r="EM87" s="58">
        <v>1.0323040000000001</v>
      </c>
      <c r="EN87" s="58">
        <v>1.093547</v>
      </c>
      <c r="EO87" s="58">
        <v>1.073072</v>
      </c>
      <c r="EP87" s="58">
        <v>464.15199999999999</v>
      </c>
      <c r="EQ87" s="58">
        <v>1.3871</v>
      </c>
      <c r="ER87" s="58">
        <v>58.416854458958547</v>
      </c>
      <c r="ES87" s="58">
        <v>4.087888436199723</v>
      </c>
      <c r="ET87" s="58"/>
      <c r="EU87" s="58">
        <v>131.02760000000001</v>
      </c>
    </row>
    <row r="88" spans="1:151" x14ac:dyDescent="0.25">
      <c r="A88" t="s">
        <v>325</v>
      </c>
      <c r="B88" t="s">
        <v>119</v>
      </c>
      <c r="C88" t="s">
        <v>228</v>
      </c>
      <c r="D88" t="s">
        <v>229</v>
      </c>
      <c r="E88" s="62">
        <v>45469</v>
      </c>
      <c r="F88" s="62">
        <v>45499</v>
      </c>
      <c r="K88">
        <v>623</v>
      </c>
      <c r="P88">
        <v>129</v>
      </c>
      <c r="Q88">
        <v>129</v>
      </c>
      <c r="S88">
        <v>23</v>
      </c>
      <c r="T88">
        <v>2.67</v>
      </c>
      <c r="V88">
        <v>14.85</v>
      </c>
      <c r="W88">
        <v>8.5500000000000007</v>
      </c>
      <c r="X88">
        <v>4.8</v>
      </c>
      <c r="AA88">
        <v>24.3</v>
      </c>
      <c r="AB88">
        <v>15.25</v>
      </c>
      <c r="AD88">
        <v>4.43</v>
      </c>
      <c r="AF88">
        <v>2.92</v>
      </c>
      <c r="AI88">
        <v>67.599999999999994</v>
      </c>
      <c r="AK88">
        <v>1.42</v>
      </c>
      <c r="AQ88">
        <v>9.17</v>
      </c>
      <c r="AR88">
        <v>97.4</v>
      </c>
      <c r="AW88">
        <v>21.4</v>
      </c>
      <c r="AX88">
        <v>21.4</v>
      </c>
      <c r="AY88">
        <v>51.7</v>
      </c>
      <c r="BC88">
        <v>66.8</v>
      </c>
      <c r="BE88">
        <v>19.45</v>
      </c>
      <c r="BF88">
        <v>2.2000000000000002</v>
      </c>
      <c r="BG88">
        <v>20.100000000000001</v>
      </c>
      <c r="BH88">
        <v>0.6</v>
      </c>
      <c r="BI88">
        <v>2.21</v>
      </c>
      <c r="BJ88">
        <v>2.21</v>
      </c>
      <c r="BL88">
        <v>5.62</v>
      </c>
      <c r="BM88">
        <v>0.75</v>
      </c>
      <c r="BO88">
        <v>1.26</v>
      </c>
      <c r="BP88">
        <v>1.52</v>
      </c>
      <c r="BQ88">
        <v>1.52</v>
      </c>
      <c r="BR88">
        <v>1.52</v>
      </c>
      <c r="BS88">
        <v>342</v>
      </c>
      <c r="BT88">
        <v>1.2</v>
      </c>
      <c r="BU88">
        <v>69.2</v>
      </c>
      <c r="BV88">
        <v>8.92</v>
      </c>
      <c r="BX88">
        <v>159</v>
      </c>
      <c r="CD88" s="58"/>
      <c r="CE88" s="58"/>
      <c r="CF88" s="58"/>
      <c r="CG88" s="58"/>
      <c r="CH88" s="58">
        <v>486.79400000000004</v>
      </c>
      <c r="CI88" s="58"/>
      <c r="CJ88" s="58"/>
      <c r="CK88" s="58"/>
      <c r="CL88" s="58"/>
      <c r="CM88" s="58">
        <v>27.40842</v>
      </c>
      <c r="CN88" s="58">
        <v>28.743809415056095</v>
      </c>
      <c r="CO88" s="58"/>
      <c r="CP88" s="58">
        <v>30.691500000000001</v>
      </c>
      <c r="CQ88" s="58">
        <v>5.7250800000000002</v>
      </c>
      <c r="CR88" s="58"/>
      <c r="CS88" s="58">
        <v>5.4285409538461549</v>
      </c>
      <c r="CT88" s="58">
        <v>4.1279666565027897</v>
      </c>
      <c r="CU88" s="58">
        <v>0.88002092600879156</v>
      </c>
      <c r="CV88" s="58"/>
      <c r="CW88" s="58"/>
      <c r="CX88" s="58">
        <v>30.647760000000002</v>
      </c>
      <c r="CY88" s="58">
        <v>4.3684058187599364</v>
      </c>
      <c r="CZ88" s="58"/>
      <c r="DA88" s="58">
        <v>3.1841100000000004</v>
      </c>
      <c r="DB88" s="58"/>
      <c r="DC88" s="58">
        <v>1.2256923857299253</v>
      </c>
      <c r="DD88" s="58"/>
      <c r="DE88" s="58"/>
      <c r="DF88" s="58">
        <v>15.363268321974649</v>
      </c>
      <c r="DG88" s="58"/>
      <c r="DH88" s="58">
        <v>0.62543808260986355</v>
      </c>
      <c r="DI88" s="58"/>
      <c r="DJ88" s="58"/>
      <c r="DK88" s="58"/>
      <c r="DL88" s="58"/>
      <c r="DM88" s="58"/>
      <c r="DN88" s="58">
        <v>7.3527700000000005</v>
      </c>
      <c r="DO88" s="58">
        <v>16.445910691754136</v>
      </c>
      <c r="DP88" s="58"/>
      <c r="DQ88" s="58"/>
      <c r="DR88" s="58"/>
      <c r="DS88" s="58"/>
      <c r="DT88" s="58">
        <v>3.6747419999999997</v>
      </c>
      <c r="DU88" s="58">
        <v>3.793626045143752</v>
      </c>
      <c r="DV88" s="58">
        <v>41.994239999999998</v>
      </c>
      <c r="DW88" s="58"/>
      <c r="DX88" s="58"/>
      <c r="DY88" s="58"/>
      <c r="DZ88" s="58">
        <v>52.302580000000006</v>
      </c>
      <c r="EA88" s="58"/>
      <c r="EB88" s="58">
        <v>3.9774518156424583</v>
      </c>
      <c r="EC88" s="58">
        <v>1.1426400000000001</v>
      </c>
      <c r="ED88" s="58">
        <v>128.31210000000002</v>
      </c>
      <c r="EE88" s="58">
        <v>0.36632999999999999</v>
      </c>
      <c r="EF88" s="58">
        <v>0.75966</v>
      </c>
      <c r="EG88" s="58">
        <v>0.77627374109920178</v>
      </c>
      <c r="EH88" s="58"/>
      <c r="EI88" s="58">
        <v>3.8916179999999998</v>
      </c>
      <c r="EJ88" s="58">
        <v>0.617197</v>
      </c>
      <c r="EK88" s="58"/>
      <c r="EL88" s="58">
        <v>0.59387029542447334</v>
      </c>
      <c r="EM88" s="58">
        <v>3.7548640000000004</v>
      </c>
      <c r="EN88" s="58">
        <v>3.977627</v>
      </c>
      <c r="EO88" s="58">
        <v>3.903152</v>
      </c>
      <c r="EP88" s="58">
        <v>1610.2503999999999</v>
      </c>
      <c r="EQ88" s="58">
        <v>1.1349</v>
      </c>
      <c r="ER88" s="58">
        <v>47.241456214636045</v>
      </c>
      <c r="ES88" s="58">
        <v>4.2017571948682386</v>
      </c>
      <c r="ET88" s="58"/>
      <c r="EU88" s="58">
        <v>124.2736</v>
      </c>
    </row>
    <row r="89" spans="1:151" x14ac:dyDescent="0.25">
      <c r="A89" t="s">
        <v>326</v>
      </c>
      <c r="B89" t="s">
        <v>119</v>
      </c>
      <c r="C89" t="s">
        <v>228</v>
      </c>
      <c r="D89" t="s">
        <v>229</v>
      </c>
      <c r="E89" s="62">
        <v>45469</v>
      </c>
      <c r="F89" s="62">
        <v>45499</v>
      </c>
      <c r="K89">
        <v>649</v>
      </c>
      <c r="P89">
        <v>102.5</v>
      </c>
      <c r="Q89">
        <v>102.5</v>
      </c>
      <c r="S89">
        <v>17</v>
      </c>
      <c r="T89">
        <v>2.62</v>
      </c>
      <c r="V89">
        <v>19.899999999999999</v>
      </c>
      <c r="W89">
        <v>11.35</v>
      </c>
      <c r="X89">
        <v>5.92</v>
      </c>
      <c r="AA89">
        <v>24.7</v>
      </c>
      <c r="AB89">
        <v>21</v>
      </c>
      <c r="AD89">
        <v>4.37</v>
      </c>
      <c r="AF89">
        <v>4.16</v>
      </c>
      <c r="AI89">
        <v>78.900000000000006</v>
      </c>
      <c r="AK89">
        <v>1.93</v>
      </c>
      <c r="AQ89">
        <v>8.3000000000000007</v>
      </c>
      <c r="AR89">
        <v>112.5</v>
      </c>
      <c r="AW89">
        <v>24.9</v>
      </c>
      <c r="AX89">
        <v>24.9</v>
      </c>
      <c r="AY89">
        <v>53.2</v>
      </c>
      <c r="BC89">
        <v>75.3</v>
      </c>
      <c r="BE89">
        <v>24.8</v>
      </c>
      <c r="BF89">
        <v>2.2000000000000002</v>
      </c>
      <c r="BG89">
        <v>15</v>
      </c>
      <c r="BH89">
        <v>0.6</v>
      </c>
      <c r="BI89">
        <v>2.94</v>
      </c>
      <c r="BJ89">
        <v>2.94</v>
      </c>
      <c r="BL89">
        <v>5.74</v>
      </c>
      <c r="BM89">
        <v>0.73</v>
      </c>
      <c r="BO89">
        <v>1.78</v>
      </c>
      <c r="BP89">
        <v>1.42</v>
      </c>
      <c r="BQ89">
        <v>1.42</v>
      </c>
      <c r="BR89">
        <v>1.42</v>
      </c>
      <c r="BS89">
        <v>351</v>
      </c>
      <c r="BT89">
        <v>1.2</v>
      </c>
      <c r="BU89">
        <v>91</v>
      </c>
      <c r="BV89">
        <v>12</v>
      </c>
      <c r="BX89">
        <v>160</v>
      </c>
      <c r="CD89" s="58"/>
      <c r="CE89" s="58"/>
      <c r="CF89" s="58"/>
      <c r="CG89" s="58"/>
      <c r="CH89" s="58">
        <v>376.26050000000004</v>
      </c>
      <c r="CI89" s="58"/>
      <c r="CJ89" s="58"/>
      <c r="CK89" s="58"/>
      <c r="CL89" s="58"/>
      <c r="CM89" s="58">
        <v>39.35568</v>
      </c>
      <c r="CN89" s="58">
        <v>41.273162237003625</v>
      </c>
      <c r="CO89" s="58"/>
      <c r="CP89" s="58">
        <v>11.692</v>
      </c>
      <c r="CQ89" s="58">
        <v>5.5766520000000002</v>
      </c>
      <c r="CR89" s="58"/>
      <c r="CS89" s="58">
        <v>4.8776530769230773</v>
      </c>
      <c r="CT89" s="58">
        <v>3.1331381270963004</v>
      </c>
      <c r="CU89" s="58">
        <v>1.1231846029322734</v>
      </c>
      <c r="CV89" s="58"/>
      <c r="CW89" s="58"/>
      <c r="CX89" s="58">
        <v>24.733280000000001</v>
      </c>
      <c r="CY89" s="58">
        <v>4.0917785373608897</v>
      </c>
      <c r="CZ89" s="58"/>
      <c r="DA89" s="58">
        <v>4.5285120000000001</v>
      </c>
      <c r="DB89" s="58"/>
      <c r="DC89" s="58">
        <v>0.92786059106657903</v>
      </c>
      <c r="DD89" s="58"/>
      <c r="DE89" s="58"/>
      <c r="DF89" s="58">
        <v>18.177912900046341</v>
      </c>
      <c r="DG89" s="58"/>
      <c r="DH89" s="58">
        <v>0.37526284956591816</v>
      </c>
      <c r="DI89" s="58"/>
      <c r="DJ89" s="58"/>
      <c r="DK89" s="58"/>
      <c r="DL89" s="58"/>
      <c r="DM89" s="58"/>
      <c r="DN89" s="58">
        <v>10.09933</v>
      </c>
      <c r="DO89" s="58">
        <v>21.111417270975171</v>
      </c>
      <c r="DP89" s="58"/>
      <c r="DQ89" s="58"/>
      <c r="DR89" s="58"/>
      <c r="DS89" s="58"/>
      <c r="DT89" s="58">
        <v>4.552467</v>
      </c>
      <c r="DU89" s="58">
        <v>4.699746915799107</v>
      </c>
      <c r="DV89" s="58">
        <v>67.584479999999985</v>
      </c>
      <c r="DW89" s="58"/>
      <c r="DX89" s="58"/>
      <c r="DY89" s="58"/>
      <c r="DZ89" s="58">
        <v>61.198619999999998</v>
      </c>
      <c r="EA89" s="58"/>
      <c r="EB89" s="58">
        <v>5.2182312450119719</v>
      </c>
      <c r="EC89" s="58">
        <v>2.0313600000000003</v>
      </c>
      <c r="ED89" s="58">
        <v>147.82500000000002</v>
      </c>
      <c r="EE89" s="58">
        <v>0.61055000000000004</v>
      </c>
      <c r="EF89" s="58">
        <v>0.77117000000000002</v>
      </c>
      <c r="EG89" s="58">
        <v>0.7880354644491897</v>
      </c>
      <c r="EH89" s="58"/>
      <c r="EI89" s="58">
        <v>5.6326049999999999</v>
      </c>
      <c r="EJ89" s="58">
        <v>0.8173689999999999</v>
      </c>
      <c r="EK89" s="58"/>
      <c r="EL89" s="58">
        <v>0.41114097375540454</v>
      </c>
      <c r="EM89" s="58">
        <v>1.576816</v>
      </c>
      <c r="EN89" s="58">
        <v>1.6703629999999998</v>
      </c>
      <c r="EO89" s="58">
        <v>1.6390879999999999</v>
      </c>
      <c r="EP89" s="58">
        <v>426.66279999999995</v>
      </c>
      <c r="EQ89" s="58">
        <v>1.1349</v>
      </c>
      <c r="ER89" s="58">
        <v>30.986331495621489</v>
      </c>
      <c r="ES89" s="58">
        <v>2.6873027045769766</v>
      </c>
      <c r="ET89" s="58"/>
      <c r="EU89" s="58">
        <v>182.358</v>
      </c>
    </row>
    <row r="90" spans="1:151" x14ac:dyDescent="0.25">
      <c r="A90" t="s">
        <v>327</v>
      </c>
      <c r="B90" t="s">
        <v>119</v>
      </c>
      <c r="C90" t="s">
        <v>228</v>
      </c>
      <c r="D90" t="s">
        <v>229</v>
      </c>
      <c r="E90" s="62">
        <v>45469</v>
      </c>
      <c r="F90" s="62">
        <v>45499</v>
      </c>
      <c r="K90">
        <v>649</v>
      </c>
      <c r="P90">
        <v>74.7</v>
      </c>
      <c r="Q90">
        <v>74.7</v>
      </c>
      <c r="S90">
        <v>20</v>
      </c>
      <c r="T90">
        <v>2.68</v>
      </c>
      <c r="V90">
        <v>19.8</v>
      </c>
      <c r="W90">
        <v>11.85</v>
      </c>
      <c r="X90">
        <v>6.2</v>
      </c>
      <c r="AA90">
        <v>26.3</v>
      </c>
      <c r="AB90">
        <v>21.3</v>
      </c>
      <c r="AD90">
        <v>4.84</v>
      </c>
      <c r="AF90">
        <v>4.07</v>
      </c>
      <c r="AI90">
        <v>77.3</v>
      </c>
      <c r="AK90">
        <v>2</v>
      </c>
      <c r="AQ90">
        <v>9.2899999999999991</v>
      </c>
      <c r="AR90">
        <v>105</v>
      </c>
      <c r="AW90">
        <v>23.5</v>
      </c>
      <c r="AX90">
        <v>23.5</v>
      </c>
      <c r="AY90">
        <v>64.8</v>
      </c>
      <c r="BC90">
        <v>66.599999999999994</v>
      </c>
      <c r="BE90">
        <v>25.2</v>
      </c>
      <c r="BF90">
        <v>3.1</v>
      </c>
      <c r="BG90">
        <v>15.4</v>
      </c>
      <c r="BH90">
        <v>0.6</v>
      </c>
      <c r="BI90">
        <v>3.09</v>
      </c>
      <c r="BJ90">
        <v>3.09</v>
      </c>
      <c r="BL90">
        <v>6.06</v>
      </c>
      <c r="BM90">
        <v>0.84</v>
      </c>
      <c r="BO90">
        <v>1.83</v>
      </c>
      <c r="BP90">
        <v>1.54</v>
      </c>
      <c r="BQ90">
        <v>1.54</v>
      </c>
      <c r="BR90">
        <v>1.54</v>
      </c>
      <c r="BS90">
        <v>391</v>
      </c>
      <c r="BT90">
        <v>1.4</v>
      </c>
      <c r="BU90">
        <v>94.8</v>
      </c>
      <c r="BV90">
        <v>11.95</v>
      </c>
      <c r="BX90">
        <v>172</v>
      </c>
      <c r="CD90" s="58"/>
      <c r="CE90" s="58"/>
      <c r="CF90" s="58"/>
      <c r="CG90" s="58"/>
      <c r="CH90" s="58">
        <v>232.232</v>
      </c>
      <c r="CI90" s="58"/>
      <c r="CJ90" s="58"/>
      <c r="CK90" s="58"/>
      <c r="CL90" s="58"/>
      <c r="CM90" s="58">
        <v>31.50797</v>
      </c>
      <c r="CN90" s="58">
        <v>33.043097148077308</v>
      </c>
      <c r="CO90" s="58"/>
      <c r="CP90" s="58">
        <v>103.76650000000001</v>
      </c>
      <c r="CQ90" s="58">
        <v>3.9545460000000001</v>
      </c>
      <c r="CR90" s="58"/>
      <c r="CS90" s="58">
        <v>5.187527507692308</v>
      </c>
      <c r="CT90" s="58">
        <v>3.4990520689469631</v>
      </c>
      <c r="CU90" s="58">
        <v>0.70633258534916166</v>
      </c>
      <c r="CV90" s="58"/>
      <c r="CW90" s="58"/>
      <c r="CX90" s="58">
        <v>33.201740000000001</v>
      </c>
      <c r="CY90" s="58">
        <v>3.9995694435612084</v>
      </c>
      <c r="CZ90" s="58"/>
      <c r="DA90" s="58">
        <v>8.1253770000000003</v>
      </c>
      <c r="DB90" s="58"/>
      <c r="DC90" s="58">
        <v>1.0996866264492786</v>
      </c>
      <c r="DD90" s="58"/>
      <c r="DE90" s="58"/>
      <c r="DF90" s="58">
        <v>16.65331375359084</v>
      </c>
      <c r="DG90" s="58"/>
      <c r="DH90" s="58">
        <v>0.53446527059388338</v>
      </c>
      <c r="DI90" s="58"/>
      <c r="DJ90" s="58"/>
      <c r="DK90" s="58"/>
      <c r="DL90" s="58"/>
      <c r="DM90" s="58"/>
      <c r="DN90" s="58">
        <v>14.591100000000001</v>
      </c>
      <c r="DO90" s="58">
        <v>17.029099014156767</v>
      </c>
      <c r="DP90" s="58"/>
      <c r="DQ90" s="58"/>
      <c r="DR90" s="58"/>
      <c r="DS90" s="58"/>
      <c r="DT90" s="58">
        <v>3.7683659999999999</v>
      </c>
      <c r="DU90" s="58">
        <v>3.8902789380136564</v>
      </c>
      <c r="DV90" s="58">
        <v>29.199119999999997</v>
      </c>
      <c r="DW90" s="58"/>
      <c r="DX90" s="58"/>
      <c r="DY90" s="58"/>
      <c r="DZ90" s="58">
        <v>53.836380000000005</v>
      </c>
      <c r="EA90" s="58"/>
      <c r="EB90" s="58">
        <v>3.5947815243415806</v>
      </c>
      <c r="EC90" s="58">
        <v>2.7931200000000005</v>
      </c>
      <c r="ED90" s="58">
        <v>72.848160000000007</v>
      </c>
      <c r="EE90" s="58">
        <v>0.97688000000000008</v>
      </c>
      <c r="EF90" s="58">
        <v>0.69059999999999999</v>
      </c>
      <c r="EG90" s="58">
        <v>0.70570340099927431</v>
      </c>
      <c r="EH90" s="58"/>
      <c r="EI90" s="58">
        <v>10.252478999999999</v>
      </c>
      <c r="EJ90" s="58">
        <v>0.88409300000000002</v>
      </c>
      <c r="EK90" s="58"/>
      <c r="EL90" s="58">
        <v>0.53676738240288924</v>
      </c>
      <c r="EM90" s="58">
        <v>2.3141760000000002</v>
      </c>
      <c r="EN90" s="58">
        <v>2.4514680000000002</v>
      </c>
      <c r="EO90" s="58">
        <v>2.4055680000000002</v>
      </c>
      <c r="EP90" s="58">
        <v>564.1232</v>
      </c>
      <c r="EQ90" s="58">
        <v>2.3958999999999997</v>
      </c>
      <c r="ER90" s="58">
        <v>38.859907531394164</v>
      </c>
      <c r="ES90" s="58">
        <v>3.233872746185853</v>
      </c>
      <c r="ET90" s="58"/>
      <c r="EU90" s="58">
        <v>329.59519999999998</v>
      </c>
    </row>
    <row r="91" spans="1:151" x14ac:dyDescent="0.25">
      <c r="A91" t="s">
        <v>328</v>
      </c>
      <c r="B91" t="s">
        <v>119</v>
      </c>
      <c r="C91" t="s">
        <v>228</v>
      </c>
      <c r="D91" t="s">
        <v>229</v>
      </c>
      <c r="E91" s="62">
        <v>45469</v>
      </c>
      <c r="F91" s="62">
        <v>45499</v>
      </c>
      <c r="K91">
        <v>642</v>
      </c>
      <c r="P91">
        <v>62.1</v>
      </c>
      <c r="Q91">
        <v>62.1</v>
      </c>
      <c r="S91">
        <v>20</v>
      </c>
      <c r="T91">
        <v>2.71</v>
      </c>
      <c r="V91">
        <v>19</v>
      </c>
      <c r="W91">
        <v>10.6</v>
      </c>
      <c r="X91">
        <v>5.46</v>
      </c>
      <c r="AA91">
        <v>24.6</v>
      </c>
      <c r="AB91">
        <v>18.399999999999999</v>
      </c>
      <c r="AD91">
        <v>4.9800000000000004</v>
      </c>
      <c r="AF91">
        <v>3.92</v>
      </c>
      <c r="AI91">
        <v>62.3</v>
      </c>
      <c r="AK91">
        <v>1.67</v>
      </c>
      <c r="AQ91">
        <v>9.92</v>
      </c>
      <c r="AR91">
        <v>77.7</v>
      </c>
      <c r="AW91">
        <v>17.7</v>
      </c>
      <c r="AX91">
        <v>17.7</v>
      </c>
      <c r="AY91">
        <v>77.8</v>
      </c>
      <c r="BC91">
        <v>60.2</v>
      </c>
      <c r="BE91">
        <v>19.7</v>
      </c>
      <c r="BF91">
        <v>2.7</v>
      </c>
      <c r="BG91">
        <v>40.700000000000003</v>
      </c>
      <c r="BH91">
        <v>0.6</v>
      </c>
      <c r="BI91">
        <v>2.9</v>
      </c>
      <c r="BJ91">
        <v>2.9</v>
      </c>
      <c r="BL91">
        <v>5.77</v>
      </c>
      <c r="BM91">
        <v>0.83</v>
      </c>
      <c r="BO91">
        <v>1.72</v>
      </c>
      <c r="BP91">
        <v>1.49</v>
      </c>
      <c r="BQ91">
        <v>1.49</v>
      </c>
      <c r="BR91">
        <v>1.49</v>
      </c>
      <c r="BS91">
        <v>363</v>
      </c>
      <c r="BT91">
        <v>2.4</v>
      </c>
      <c r="BU91">
        <v>92.7</v>
      </c>
      <c r="BV91">
        <v>11.3</v>
      </c>
      <c r="BX91">
        <v>173</v>
      </c>
      <c r="CD91" s="58"/>
      <c r="CE91" s="58"/>
      <c r="CF91" s="58"/>
      <c r="CG91" s="58"/>
      <c r="CH91" s="58">
        <v>120.02375000000001</v>
      </c>
      <c r="CI91" s="58"/>
      <c r="CJ91" s="58"/>
      <c r="CK91" s="58"/>
      <c r="CL91" s="58"/>
      <c r="CM91" s="58">
        <v>43.103839999999998</v>
      </c>
      <c r="CN91" s="58">
        <v>45.203939592908732</v>
      </c>
      <c r="CO91" s="58"/>
      <c r="CP91" s="58">
        <v>70.152000000000001</v>
      </c>
      <c r="CQ91" s="58">
        <v>3.0851820000000001</v>
      </c>
      <c r="CR91" s="58"/>
      <c r="CS91" s="58">
        <v>5.4629714461538468</v>
      </c>
      <c r="CT91" s="58">
        <v>3.4761824475812966</v>
      </c>
      <c r="CU91" s="58">
        <v>0.53264424468953175</v>
      </c>
      <c r="CV91" s="58"/>
      <c r="CW91" s="58"/>
      <c r="CX91" s="58">
        <v>31.454280000000001</v>
      </c>
      <c r="CY91" s="58">
        <v>3.6422592050874405</v>
      </c>
      <c r="CZ91" s="58"/>
      <c r="DA91" s="58">
        <v>9.0334380000000003</v>
      </c>
      <c r="DB91" s="58"/>
      <c r="DC91" s="58">
        <v>1.0538663503472254</v>
      </c>
      <c r="DD91" s="58"/>
      <c r="DE91" s="58"/>
      <c r="DF91" s="58">
        <v>18.060636042626687</v>
      </c>
      <c r="DG91" s="58"/>
      <c r="DH91" s="58">
        <v>0.59132327810387098</v>
      </c>
      <c r="DI91" s="58"/>
      <c r="DJ91" s="58"/>
      <c r="DK91" s="58"/>
      <c r="DL91" s="58"/>
      <c r="DM91" s="58"/>
      <c r="DN91" s="58">
        <v>17.666675000000001</v>
      </c>
      <c r="DO91" s="58">
        <v>18.778663981364655</v>
      </c>
      <c r="DP91" s="58"/>
      <c r="DQ91" s="58"/>
      <c r="DR91" s="58"/>
      <c r="DS91" s="58"/>
      <c r="DT91" s="58">
        <v>4.4822489999999995</v>
      </c>
      <c r="DU91" s="58">
        <v>4.6272572461466783</v>
      </c>
      <c r="DV91" s="58">
        <v>17.278880000000001</v>
      </c>
      <c r="DW91" s="58"/>
      <c r="DX91" s="58"/>
      <c r="DY91" s="58"/>
      <c r="DZ91" s="58">
        <v>43.559919999999998</v>
      </c>
      <c r="EA91" s="58"/>
      <c r="EB91" s="58">
        <v>4.3485260375099761</v>
      </c>
      <c r="EC91" s="58">
        <v>5.2053599999999998</v>
      </c>
      <c r="ED91" s="58">
        <v>26.017200000000003</v>
      </c>
      <c r="EE91" s="58">
        <v>1.0989900000000001</v>
      </c>
      <c r="EF91" s="58">
        <v>0.71362000000000003</v>
      </c>
      <c r="EG91" s="58">
        <v>0.72922684769925006</v>
      </c>
      <c r="EH91" s="58"/>
      <c r="EI91" s="58">
        <v>17.011604999999999</v>
      </c>
      <c r="EJ91" s="58">
        <v>0.53379199999999993</v>
      </c>
      <c r="EK91" s="58"/>
      <c r="EL91" s="58">
        <v>0.4796644693813053</v>
      </c>
      <c r="EM91" s="58">
        <v>2.9721280000000001</v>
      </c>
      <c r="EN91" s="58">
        <v>3.1484540000000001</v>
      </c>
      <c r="EO91" s="58">
        <v>3.0895040000000003</v>
      </c>
      <c r="EP91" s="58">
        <v>337.40279999999996</v>
      </c>
      <c r="EQ91" s="58">
        <v>2.9002999999999997</v>
      </c>
      <c r="ER91" s="58">
        <v>36.82801694151734</v>
      </c>
      <c r="ES91" s="58">
        <v>3.6551871532593623</v>
      </c>
      <c r="ET91" s="58"/>
      <c r="EU91" s="58">
        <v>356.6112</v>
      </c>
    </row>
    <row r="92" spans="1:151" x14ac:dyDescent="0.25">
      <c r="A92" t="s">
        <v>329</v>
      </c>
      <c r="B92" t="s">
        <v>119</v>
      </c>
      <c r="C92" t="s">
        <v>228</v>
      </c>
      <c r="D92" t="s">
        <v>229</v>
      </c>
      <c r="E92" s="62">
        <v>45469</v>
      </c>
      <c r="F92" s="62">
        <v>45499</v>
      </c>
      <c r="K92">
        <v>634</v>
      </c>
      <c r="P92">
        <v>60.3</v>
      </c>
      <c r="Q92">
        <v>60.3</v>
      </c>
      <c r="S92">
        <v>21</v>
      </c>
      <c r="T92">
        <v>2.8</v>
      </c>
      <c r="V92">
        <v>19.8</v>
      </c>
      <c r="W92">
        <v>12.1</v>
      </c>
      <c r="X92">
        <v>5.75</v>
      </c>
      <c r="AA92">
        <v>24.8</v>
      </c>
      <c r="AB92">
        <v>20.2</v>
      </c>
      <c r="AD92">
        <v>5.39</v>
      </c>
      <c r="AF92">
        <v>3.8</v>
      </c>
      <c r="AI92">
        <v>74.8</v>
      </c>
      <c r="AK92">
        <v>1.84</v>
      </c>
      <c r="AQ92">
        <v>9.68</v>
      </c>
      <c r="AR92">
        <v>100.5</v>
      </c>
      <c r="AW92">
        <v>22.7</v>
      </c>
      <c r="AX92">
        <v>22.7</v>
      </c>
      <c r="AY92">
        <v>72.099999999999994</v>
      </c>
      <c r="BC92">
        <v>61.3</v>
      </c>
      <c r="BE92">
        <v>22.9</v>
      </c>
      <c r="BF92">
        <v>2.2000000000000002</v>
      </c>
      <c r="BG92">
        <v>24.1</v>
      </c>
      <c r="BH92">
        <v>0.6</v>
      </c>
      <c r="BI92">
        <v>2.95</v>
      </c>
      <c r="BJ92">
        <v>2.95</v>
      </c>
      <c r="BL92">
        <v>5.99</v>
      </c>
      <c r="BM92">
        <v>0.82</v>
      </c>
      <c r="BO92">
        <v>1.74</v>
      </c>
      <c r="BP92">
        <v>1.68</v>
      </c>
      <c r="BQ92">
        <v>1.68</v>
      </c>
      <c r="BR92">
        <v>1.68</v>
      </c>
      <c r="BS92">
        <v>373</v>
      </c>
      <c r="BT92">
        <v>1.2</v>
      </c>
      <c r="BU92">
        <v>95.2</v>
      </c>
      <c r="BV92">
        <v>11.05</v>
      </c>
      <c r="BX92">
        <v>182</v>
      </c>
      <c r="CD92" s="58"/>
      <c r="CE92" s="58"/>
      <c r="CF92" s="58"/>
      <c r="CG92" s="58"/>
      <c r="CH92" s="58">
        <v>97.693750000000009</v>
      </c>
      <c r="CI92" s="58"/>
      <c r="CJ92" s="58"/>
      <c r="CK92" s="58"/>
      <c r="CL92" s="58"/>
      <c r="CM92" s="58">
        <v>71.332170000000005</v>
      </c>
      <c r="CN92" s="58">
        <v>74.807606554569062</v>
      </c>
      <c r="CO92" s="58"/>
      <c r="CP92" s="58">
        <v>48.229500000000002</v>
      </c>
      <c r="CQ92" s="58">
        <v>3.7000980000000006</v>
      </c>
      <c r="CR92" s="58"/>
      <c r="CS92" s="58">
        <v>6.2778264307692311</v>
      </c>
      <c r="CT92" s="58">
        <v>4.1279666565027897</v>
      </c>
      <c r="CU92" s="58">
        <v>0.71791180805980359</v>
      </c>
      <c r="CV92" s="58"/>
      <c r="CW92" s="58"/>
      <c r="CX92" s="58">
        <v>27.959360000000004</v>
      </c>
      <c r="CY92" s="58">
        <v>5.3942319872813984</v>
      </c>
      <c r="CZ92" s="58"/>
      <c r="DA92" s="58">
        <v>8.7504059999999999</v>
      </c>
      <c r="DB92" s="58"/>
      <c r="DC92" s="58">
        <v>1.2256923857299253</v>
      </c>
      <c r="DD92" s="58"/>
      <c r="DE92" s="58"/>
      <c r="DF92" s="58">
        <v>26.504569776841763</v>
      </c>
      <c r="DG92" s="58"/>
      <c r="DH92" s="58">
        <v>0.67092448861785359</v>
      </c>
      <c r="DI92" s="58"/>
      <c r="DJ92" s="58"/>
      <c r="DK92" s="58"/>
      <c r="DL92" s="58"/>
      <c r="DM92" s="58"/>
      <c r="DN92" s="58">
        <v>16.236174999999999</v>
      </c>
      <c r="DO92" s="58">
        <v>29.742604442534077</v>
      </c>
      <c r="DP92" s="58"/>
      <c r="DQ92" s="58"/>
      <c r="DR92" s="58"/>
      <c r="DS92" s="58"/>
      <c r="DT92" s="58">
        <v>7.0803149999999988</v>
      </c>
      <c r="DU92" s="58">
        <v>7.3093750232865284</v>
      </c>
      <c r="DV92" s="58">
        <v>18.481839999999998</v>
      </c>
      <c r="DW92" s="58"/>
      <c r="DX92" s="58"/>
      <c r="DY92" s="58"/>
      <c r="DZ92" s="58">
        <v>33.130080000000007</v>
      </c>
      <c r="EA92" s="58"/>
      <c r="EB92" s="58">
        <v>6.2618774940143664</v>
      </c>
      <c r="EC92" s="58">
        <v>5.0784000000000002</v>
      </c>
      <c r="ED92" s="58">
        <v>16.083360000000003</v>
      </c>
      <c r="EE92" s="58">
        <v>1.0989900000000001</v>
      </c>
      <c r="EF92" s="58">
        <v>0.87475999999999998</v>
      </c>
      <c r="EG92" s="58">
        <v>0.89389097459908073</v>
      </c>
      <c r="EH92" s="58"/>
      <c r="EI92" s="58">
        <v>16.670234999999998</v>
      </c>
      <c r="EJ92" s="58">
        <v>0.43370599999999998</v>
      </c>
      <c r="EK92" s="58"/>
      <c r="EL92" s="58">
        <v>0.62813204323742367</v>
      </c>
      <c r="EM92" s="58">
        <v>3.153632</v>
      </c>
      <c r="EN92" s="58">
        <v>3.3407259999999996</v>
      </c>
      <c r="EO92" s="58">
        <v>3.2781759999999998</v>
      </c>
      <c r="EP92" s="58">
        <v>230.29079999999999</v>
      </c>
      <c r="EQ92" s="58">
        <v>2.9002999999999997</v>
      </c>
      <c r="ER92" s="58">
        <v>44.320613491688114</v>
      </c>
      <c r="ES92" s="58">
        <v>4.3725603328710125</v>
      </c>
      <c r="ET92" s="58"/>
      <c r="EU92" s="58">
        <v>333.64760000000001</v>
      </c>
    </row>
    <row r="93" spans="1:151" x14ac:dyDescent="0.25">
      <c r="A93" t="s">
        <v>330</v>
      </c>
      <c r="B93" t="s">
        <v>119</v>
      </c>
      <c r="C93" t="s">
        <v>228</v>
      </c>
      <c r="D93" t="s">
        <v>229</v>
      </c>
      <c r="E93" s="62">
        <v>45469</v>
      </c>
      <c r="F93" s="62">
        <v>45499</v>
      </c>
      <c r="K93">
        <v>536</v>
      </c>
      <c r="P93">
        <v>54.3</v>
      </c>
      <c r="Q93">
        <v>54.3</v>
      </c>
      <c r="S93">
        <v>29</v>
      </c>
      <c r="T93">
        <v>3.03</v>
      </c>
      <c r="V93">
        <v>17.45</v>
      </c>
      <c r="W93">
        <v>9.66</v>
      </c>
      <c r="X93">
        <v>4.71</v>
      </c>
      <c r="AA93">
        <v>26.4</v>
      </c>
      <c r="AB93">
        <v>16.649999999999999</v>
      </c>
      <c r="AD93">
        <v>4.79</v>
      </c>
      <c r="AF93">
        <v>3.29</v>
      </c>
      <c r="AI93">
        <v>63</v>
      </c>
      <c r="AK93">
        <v>1.46</v>
      </c>
      <c r="AQ93">
        <v>8.69</v>
      </c>
      <c r="AR93">
        <v>80.099999999999994</v>
      </c>
      <c r="AW93">
        <v>18.45</v>
      </c>
      <c r="AX93">
        <v>18.45</v>
      </c>
      <c r="AY93">
        <v>64.400000000000006</v>
      </c>
      <c r="BC93">
        <v>65</v>
      </c>
      <c r="BE93">
        <v>18.5</v>
      </c>
      <c r="BF93">
        <v>1.9</v>
      </c>
      <c r="BG93">
        <v>42.5</v>
      </c>
      <c r="BH93">
        <v>0.6</v>
      </c>
      <c r="BI93">
        <v>2.65</v>
      </c>
      <c r="BJ93">
        <v>2.65</v>
      </c>
      <c r="BL93">
        <v>6.18</v>
      </c>
      <c r="BM93">
        <v>0.71</v>
      </c>
      <c r="BO93">
        <v>1.41</v>
      </c>
      <c r="BP93">
        <v>1.67</v>
      </c>
      <c r="BQ93">
        <v>1.67</v>
      </c>
      <c r="BR93">
        <v>1.67</v>
      </c>
      <c r="BS93">
        <v>363</v>
      </c>
      <c r="BT93">
        <v>2.2999999999999998</v>
      </c>
      <c r="BU93">
        <v>82.8</v>
      </c>
      <c r="BV93">
        <v>10.199999999999999</v>
      </c>
      <c r="BX93">
        <v>179</v>
      </c>
      <c r="CD93" s="58"/>
      <c r="CE93" s="58"/>
      <c r="CF93" s="58"/>
      <c r="CG93" s="58"/>
      <c r="CH93" s="58">
        <v>181.98950000000002</v>
      </c>
      <c r="CI93" s="58"/>
      <c r="CJ93" s="58"/>
      <c r="CK93" s="58"/>
      <c r="CL93" s="58"/>
      <c r="CM93" s="58">
        <v>108.46238</v>
      </c>
      <c r="CN93" s="58">
        <v>113.74686973650402</v>
      </c>
      <c r="CO93" s="58"/>
      <c r="CP93" s="58">
        <v>52.614000000000004</v>
      </c>
      <c r="CQ93" s="58">
        <v>4.6012680000000001</v>
      </c>
      <c r="CR93" s="58"/>
      <c r="CS93" s="58">
        <v>8.7568218769230768</v>
      </c>
      <c r="CT93" s="58">
        <v>5.3286217782002767</v>
      </c>
      <c r="CU93" s="58">
        <v>1.4821405069621754</v>
      </c>
      <c r="CV93" s="58"/>
      <c r="CW93" s="58"/>
      <c r="CX93" s="58">
        <v>21.238360000000004</v>
      </c>
      <c r="CY93" s="58">
        <v>8.3333968521462651</v>
      </c>
      <c r="CZ93" s="58"/>
      <c r="DA93" s="58">
        <v>5.6016750000000002</v>
      </c>
      <c r="DB93" s="58"/>
      <c r="DC93" s="58">
        <v>1.8099009060311047</v>
      </c>
      <c r="DD93" s="58"/>
      <c r="DE93" s="58"/>
      <c r="DF93" s="58">
        <v>47.379850397540139</v>
      </c>
      <c r="DG93" s="58"/>
      <c r="DH93" s="58">
        <v>0.75052569913183631</v>
      </c>
      <c r="DI93" s="58"/>
      <c r="DJ93" s="58"/>
      <c r="DK93" s="58"/>
      <c r="DL93" s="58"/>
      <c r="DM93" s="58"/>
      <c r="DN93" s="58">
        <v>11.58705</v>
      </c>
      <c r="DO93" s="58">
        <v>48.987819081820831</v>
      </c>
      <c r="DP93" s="58"/>
      <c r="DQ93" s="58"/>
      <c r="DR93" s="58"/>
      <c r="DS93" s="58"/>
      <c r="DT93" s="58">
        <v>11.129553</v>
      </c>
      <c r="DU93" s="58">
        <v>11.489612639909899</v>
      </c>
      <c r="DV93" s="58">
        <v>35.760719999999999</v>
      </c>
      <c r="DW93" s="58"/>
      <c r="DX93" s="58"/>
      <c r="DY93" s="58"/>
      <c r="DZ93" s="58">
        <v>34.970640000000003</v>
      </c>
      <c r="EA93" s="58"/>
      <c r="EB93" s="58">
        <v>9.7870826017557864</v>
      </c>
      <c r="EC93" s="58">
        <v>2.92008</v>
      </c>
      <c r="ED93" s="58">
        <v>44.58402000000001</v>
      </c>
      <c r="EE93" s="58">
        <v>0.73265999999999998</v>
      </c>
      <c r="EF93" s="58">
        <v>1.20855</v>
      </c>
      <c r="EG93" s="58">
        <v>1.23498095174873</v>
      </c>
      <c r="EH93" s="58"/>
      <c r="EI93" s="58">
        <v>11.196935999999999</v>
      </c>
      <c r="EJ93" s="58">
        <v>0.45038699999999998</v>
      </c>
      <c r="EK93" s="58"/>
      <c r="EL93" s="58">
        <v>0.82228194751080907</v>
      </c>
      <c r="EM93" s="58">
        <v>2.6431520000000002</v>
      </c>
      <c r="EN93" s="58">
        <v>2.7999610000000001</v>
      </c>
      <c r="EO93" s="58">
        <v>2.7475360000000002</v>
      </c>
      <c r="EP93" s="58">
        <v>276.70599999999996</v>
      </c>
      <c r="EQ93" s="58">
        <v>2.1436999999999999</v>
      </c>
      <c r="ER93" s="58">
        <v>59.051820268295053</v>
      </c>
      <c r="ES93" s="58">
        <v>5.0216122572815536</v>
      </c>
      <c r="ET93" s="58"/>
      <c r="EU93" s="58">
        <v>226.93440000000001</v>
      </c>
    </row>
    <row r="94" spans="1:151" x14ac:dyDescent="0.25">
      <c r="A94" t="s">
        <v>331</v>
      </c>
      <c r="B94" t="s">
        <v>119</v>
      </c>
      <c r="C94" t="s">
        <v>228</v>
      </c>
      <c r="D94" t="s">
        <v>229</v>
      </c>
      <c r="E94" s="62">
        <v>45469</v>
      </c>
      <c r="F94" s="62">
        <v>45499</v>
      </c>
      <c r="K94">
        <v>564</v>
      </c>
      <c r="P94">
        <v>52.7</v>
      </c>
      <c r="Q94">
        <v>52.7</v>
      </c>
      <c r="S94">
        <v>23</v>
      </c>
      <c r="T94">
        <v>2.72</v>
      </c>
      <c r="V94">
        <v>17.45</v>
      </c>
      <c r="W94">
        <v>10.6</v>
      </c>
      <c r="X94">
        <v>4.17</v>
      </c>
      <c r="AA94">
        <v>24.9</v>
      </c>
      <c r="AB94">
        <v>16.149999999999999</v>
      </c>
      <c r="AD94">
        <v>4.93</v>
      </c>
      <c r="AF94">
        <v>3.28</v>
      </c>
      <c r="AI94">
        <v>50.1</v>
      </c>
      <c r="AK94">
        <v>1.3</v>
      </c>
      <c r="AQ94">
        <v>8.93</v>
      </c>
      <c r="AR94">
        <v>61</v>
      </c>
      <c r="AW94">
        <v>14.45</v>
      </c>
      <c r="AX94">
        <v>14.45</v>
      </c>
      <c r="AY94">
        <v>65.400000000000006</v>
      </c>
      <c r="BC94">
        <v>72.7</v>
      </c>
      <c r="BE94">
        <v>13.7</v>
      </c>
      <c r="BF94">
        <v>2</v>
      </c>
      <c r="BG94">
        <v>30.9</v>
      </c>
      <c r="BH94">
        <v>0.6</v>
      </c>
      <c r="BI94">
        <v>2.7</v>
      </c>
      <c r="BJ94">
        <v>2.7</v>
      </c>
      <c r="BL94">
        <v>6.5</v>
      </c>
      <c r="BM94">
        <v>0.73</v>
      </c>
      <c r="BO94">
        <v>1.6</v>
      </c>
      <c r="BP94">
        <v>1.7</v>
      </c>
      <c r="BQ94">
        <v>1.7</v>
      </c>
      <c r="BR94">
        <v>1.7</v>
      </c>
      <c r="BS94">
        <v>370</v>
      </c>
      <c r="BT94">
        <v>2</v>
      </c>
      <c r="BU94">
        <v>81.2</v>
      </c>
      <c r="BV94">
        <v>9.8699999999999992</v>
      </c>
      <c r="BX94">
        <v>180</v>
      </c>
      <c r="CD94" s="58"/>
      <c r="CE94" s="58"/>
      <c r="CF94" s="58"/>
      <c r="CG94" s="58"/>
      <c r="CH94" s="58">
        <v>303.68799999999999</v>
      </c>
      <c r="CI94" s="58"/>
      <c r="CJ94" s="58"/>
      <c r="CK94" s="58"/>
      <c r="CL94" s="58"/>
      <c r="CM94" s="58">
        <v>127.6717</v>
      </c>
      <c r="CN94" s="58">
        <v>133.89210368551772</v>
      </c>
      <c r="CO94" s="58"/>
      <c r="CP94" s="58">
        <v>128.61199999999999</v>
      </c>
      <c r="CQ94" s="58">
        <v>4.1029740000000006</v>
      </c>
      <c r="CR94" s="58"/>
      <c r="CS94" s="58">
        <v>11.648983230769232</v>
      </c>
      <c r="CT94" s="58">
        <v>6.8837560310655928</v>
      </c>
      <c r="CU94" s="58">
        <v>2.2347899831539046</v>
      </c>
      <c r="CV94" s="58"/>
      <c r="CW94" s="58"/>
      <c r="CX94" s="58">
        <v>27.959360000000004</v>
      </c>
      <c r="CY94" s="58">
        <v>11.076617392686803</v>
      </c>
      <c r="CZ94" s="58"/>
      <c r="DA94" s="58">
        <v>6.0498089999999998</v>
      </c>
      <c r="DB94" s="58"/>
      <c r="DC94" s="58">
        <v>2.2566485980261239</v>
      </c>
      <c r="DD94" s="58"/>
      <c r="DE94" s="58"/>
      <c r="DF94" s="58">
        <v>57.465660135630365</v>
      </c>
      <c r="DG94" s="58"/>
      <c r="DH94" s="58">
        <v>0.93247132316379655</v>
      </c>
      <c r="DI94" s="58"/>
      <c r="DJ94" s="58"/>
      <c r="DK94" s="58"/>
      <c r="DL94" s="58"/>
      <c r="DM94" s="58"/>
      <c r="DN94" s="58">
        <v>12.373825000000002</v>
      </c>
      <c r="DO94" s="58">
        <v>60.301672536431838</v>
      </c>
      <c r="DP94" s="58"/>
      <c r="DQ94" s="58"/>
      <c r="DR94" s="58"/>
      <c r="DS94" s="58"/>
      <c r="DT94" s="58">
        <v>13.516964999999999</v>
      </c>
      <c r="DU94" s="58">
        <v>13.954261408092464</v>
      </c>
      <c r="DV94" s="58">
        <v>48.993279999999992</v>
      </c>
      <c r="DW94" s="58"/>
      <c r="DX94" s="58"/>
      <c r="DY94" s="58"/>
      <c r="DZ94" s="58">
        <v>65.493260000000006</v>
      </c>
      <c r="EA94" s="58"/>
      <c r="EB94" s="58">
        <v>12.407794293695131</v>
      </c>
      <c r="EC94" s="58">
        <v>3.04704</v>
      </c>
      <c r="ED94" s="58">
        <v>45.175320000000006</v>
      </c>
      <c r="EE94" s="58">
        <v>0.73265999999999998</v>
      </c>
      <c r="EF94" s="58">
        <v>1.6229099999999999</v>
      </c>
      <c r="EG94" s="58">
        <v>1.6584029923482946</v>
      </c>
      <c r="EH94" s="58"/>
      <c r="EI94" s="58">
        <v>10.093172999999998</v>
      </c>
      <c r="EJ94" s="58">
        <v>0.68392099999999989</v>
      </c>
      <c r="EK94" s="58"/>
      <c r="EL94" s="58">
        <v>1.0050112691798778</v>
      </c>
      <c r="EM94" s="58">
        <v>2.7565920000000004</v>
      </c>
      <c r="EN94" s="58">
        <v>2.920131</v>
      </c>
      <c r="EO94" s="58">
        <v>2.8654560000000004</v>
      </c>
      <c r="EP94" s="58">
        <v>457.01119999999997</v>
      </c>
      <c r="EQ94" s="58">
        <v>1.7653999999999996</v>
      </c>
      <c r="ER94" s="58">
        <v>78.22778771025753</v>
      </c>
      <c r="ES94" s="58">
        <v>6.5132929958391124</v>
      </c>
      <c r="ET94" s="58"/>
      <c r="EU94" s="58">
        <v>233.6884</v>
      </c>
    </row>
    <row r="95" spans="1:151" x14ac:dyDescent="0.25">
      <c r="A95" t="s">
        <v>332</v>
      </c>
      <c r="B95" t="s">
        <v>119</v>
      </c>
      <c r="C95" t="s">
        <v>228</v>
      </c>
      <c r="D95" t="s">
        <v>229</v>
      </c>
      <c r="E95" s="62">
        <v>45469</v>
      </c>
      <c r="F95" s="62">
        <v>45499</v>
      </c>
      <c r="K95">
        <v>393</v>
      </c>
      <c r="P95">
        <v>54.2</v>
      </c>
      <c r="Q95">
        <v>54.2</v>
      </c>
      <c r="S95">
        <v>18</v>
      </c>
      <c r="T95">
        <v>2.6</v>
      </c>
      <c r="V95">
        <v>13.7</v>
      </c>
      <c r="W95">
        <v>8.09</v>
      </c>
      <c r="X95">
        <v>2.85</v>
      </c>
      <c r="AA95">
        <v>22.8</v>
      </c>
      <c r="AB95">
        <v>12.25</v>
      </c>
      <c r="AD95">
        <v>4.29</v>
      </c>
      <c r="AF95">
        <v>2.6</v>
      </c>
      <c r="AI95">
        <v>34.200000000000003</v>
      </c>
      <c r="AK95">
        <v>0.94</v>
      </c>
      <c r="AQ95">
        <v>8.36</v>
      </c>
      <c r="AR95">
        <v>40.799999999999997</v>
      </c>
      <c r="AW95">
        <v>9.48</v>
      </c>
      <c r="AX95">
        <v>9.48</v>
      </c>
      <c r="AY95">
        <v>62.7</v>
      </c>
      <c r="BC95">
        <v>65.5</v>
      </c>
      <c r="BE95">
        <v>10.3</v>
      </c>
      <c r="BF95">
        <v>1.9</v>
      </c>
      <c r="BG95">
        <v>63.1</v>
      </c>
      <c r="BH95">
        <v>0.5</v>
      </c>
      <c r="BI95">
        <v>1.89</v>
      </c>
      <c r="BJ95">
        <v>1.89</v>
      </c>
      <c r="BL95">
        <v>5.59</v>
      </c>
      <c r="BM95">
        <v>0.72</v>
      </c>
      <c r="BO95">
        <v>1.1399999999999999</v>
      </c>
      <c r="BP95">
        <v>1.49</v>
      </c>
      <c r="BQ95">
        <v>1.49</v>
      </c>
      <c r="BR95">
        <v>1.49</v>
      </c>
      <c r="BS95">
        <v>374</v>
      </c>
      <c r="BT95">
        <v>2</v>
      </c>
      <c r="BU95">
        <v>69.3</v>
      </c>
      <c r="BV95">
        <v>7.28</v>
      </c>
      <c r="BX95">
        <v>164</v>
      </c>
      <c r="CD95" s="58"/>
      <c r="CE95" s="58"/>
      <c r="CF95" s="58"/>
      <c r="CG95" s="58"/>
      <c r="CH95" s="58">
        <v>449.9495</v>
      </c>
      <c r="CI95" s="58"/>
      <c r="CJ95" s="58"/>
      <c r="CK95" s="58"/>
      <c r="CL95" s="58"/>
      <c r="CM95" s="58">
        <v>182.72280000000001</v>
      </c>
      <c r="CN95" s="58">
        <v>191.62539610037396</v>
      </c>
      <c r="CO95" s="58"/>
      <c r="CP95" s="58">
        <v>154.91900000000001</v>
      </c>
      <c r="CQ95" s="58">
        <v>4.7815019999999997</v>
      </c>
      <c r="CR95" s="58"/>
      <c r="CS95" s="58">
        <v>27.544393846153849</v>
      </c>
      <c r="CT95" s="58">
        <v>16.751997650350656</v>
      </c>
      <c r="CU95" s="58">
        <v>5.5348684556868735</v>
      </c>
      <c r="CV95" s="58"/>
      <c r="CW95" s="58"/>
      <c r="CX95" s="58">
        <v>28.900300000000001</v>
      </c>
      <c r="CY95" s="58">
        <v>25.357500794912561</v>
      </c>
      <c r="CZ95" s="58"/>
      <c r="DA95" s="58">
        <v>5.2360920000000002</v>
      </c>
      <c r="DB95" s="58"/>
      <c r="DC95" s="58">
        <v>5.4755229941953676</v>
      </c>
      <c r="DD95" s="58"/>
      <c r="DE95" s="58"/>
      <c r="DF95" s="58">
        <v>134.28200174550361</v>
      </c>
      <c r="DG95" s="58"/>
      <c r="DH95" s="58">
        <v>2.1719758868815262</v>
      </c>
      <c r="DI95" s="58"/>
      <c r="DJ95" s="58"/>
      <c r="DK95" s="58"/>
      <c r="DL95" s="58"/>
      <c r="DM95" s="58"/>
      <c r="DN95" s="58">
        <v>10.728750000000002</v>
      </c>
      <c r="DO95" s="58">
        <v>135.29969079740991</v>
      </c>
      <c r="DP95" s="58"/>
      <c r="DQ95" s="58"/>
      <c r="DR95" s="58"/>
      <c r="DS95" s="58"/>
      <c r="DT95" s="58">
        <v>31.012949999999996</v>
      </c>
      <c r="DU95" s="58">
        <v>32.016270763155866</v>
      </c>
      <c r="DV95" s="58">
        <v>55.882959999999997</v>
      </c>
      <c r="DW95" s="58"/>
      <c r="DX95" s="58"/>
      <c r="DY95" s="58"/>
      <c r="DZ95" s="58">
        <v>77.763660000000002</v>
      </c>
      <c r="EA95" s="58"/>
      <c r="EB95" s="58">
        <v>26.902881085395052</v>
      </c>
      <c r="EC95" s="58">
        <v>2.5392000000000001</v>
      </c>
      <c r="ED95" s="58">
        <v>53.808300000000003</v>
      </c>
      <c r="EE95" s="58">
        <v>0.61055000000000004</v>
      </c>
      <c r="EF95" s="58">
        <v>4.0054800000000004</v>
      </c>
      <c r="EG95" s="58">
        <v>4.0930797257957909</v>
      </c>
      <c r="EH95" s="58"/>
      <c r="EI95" s="58">
        <v>7.9311629999999989</v>
      </c>
      <c r="EJ95" s="58">
        <v>0.73396399999999995</v>
      </c>
      <c r="EK95" s="58"/>
      <c r="EL95" s="58">
        <v>2.3526400164892594</v>
      </c>
      <c r="EM95" s="58">
        <v>2.8246560000000005</v>
      </c>
      <c r="EN95" s="58">
        <v>2.9922330000000001</v>
      </c>
      <c r="EO95" s="58">
        <v>2.9362080000000002</v>
      </c>
      <c r="EP95" s="58">
        <v>574.83439999999996</v>
      </c>
      <c r="EQ95" s="58">
        <v>5.8005999999999993</v>
      </c>
      <c r="ER95" s="58">
        <v>193.0296060382978</v>
      </c>
      <c r="ES95" s="58">
        <v>15.315348040915396</v>
      </c>
      <c r="ET95" s="58"/>
      <c r="EU95" s="58">
        <v>201.26920000000001</v>
      </c>
    </row>
    <row r="96" spans="1:151" x14ac:dyDescent="0.25">
      <c r="A96" t="s">
        <v>333</v>
      </c>
      <c r="B96" t="s">
        <v>119</v>
      </c>
      <c r="C96" t="s">
        <v>228</v>
      </c>
      <c r="D96" t="s">
        <v>229</v>
      </c>
      <c r="E96" s="62">
        <v>45469</v>
      </c>
      <c r="F96" s="62">
        <v>45499</v>
      </c>
      <c r="K96">
        <v>155</v>
      </c>
      <c r="P96">
        <v>45.7</v>
      </c>
      <c r="Q96">
        <v>45.7</v>
      </c>
      <c r="S96">
        <v>91</v>
      </c>
      <c r="T96">
        <v>2.1800000000000002</v>
      </c>
      <c r="V96">
        <v>10.6</v>
      </c>
      <c r="W96">
        <v>5.69</v>
      </c>
      <c r="X96">
        <v>3.45</v>
      </c>
      <c r="AA96">
        <v>27.8</v>
      </c>
      <c r="AB96">
        <v>12.1</v>
      </c>
      <c r="AD96">
        <v>4.45</v>
      </c>
      <c r="AF96">
        <v>2.06</v>
      </c>
      <c r="AI96">
        <v>49.4</v>
      </c>
      <c r="AK96">
        <v>0.64</v>
      </c>
      <c r="AQ96">
        <v>8.41</v>
      </c>
      <c r="AR96">
        <v>61.1</v>
      </c>
      <c r="AW96">
        <v>14.2</v>
      </c>
      <c r="AX96">
        <v>14.2</v>
      </c>
      <c r="AY96">
        <v>25.7</v>
      </c>
      <c r="BC96">
        <v>62.2</v>
      </c>
      <c r="BE96">
        <v>12.65</v>
      </c>
      <c r="BF96">
        <v>1.4</v>
      </c>
      <c r="BG96">
        <v>32.6</v>
      </c>
      <c r="BH96">
        <v>0.6</v>
      </c>
      <c r="BI96">
        <v>1.75</v>
      </c>
      <c r="BJ96">
        <v>1.75</v>
      </c>
      <c r="BL96">
        <v>7.1</v>
      </c>
      <c r="BM96">
        <v>0.66</v>
      </c>
      <c r="BO96">
        <v>0.75</v>
      </c>
      <c r="BP96">
        <v>1.64</v>
      </c>
      <c r="BQ96">
        <v>1.64</v>
      </c>
      <c r="BR96">
        <v>1.64</v>
      </c>
      <c r="BS96">
        <v>389</v>
      </c>
      <c r="BT96">
        <v>1.7</v>
      </c>
      <c r="BU96">
        <v>50</v>
      </c>
      <c r="BV96">
        <v>5.09</v>
      </c>
      <c r="BX96">
        <v>171</v>
      </c>
      <c r="CD96" s="58"/>
      <c r="CE96" s="58"/>
      <c r="CF96" s="58"/>
      <c r="CG96" s="58"/>
      <c r="CH96" s="58">
        <v>739.12300000000005</v>
      </c>
      <c r="CI96" s="58"/>
      <c r="CJ96" s="58"/>
      <c r="CK96" s="58"/>
      <c r="CL96" s="58"/>
      <c r="CM96" s="58">
        <v>50.951549999999997</v>
      </c>
      <c r="CN96" s="58">
        <v>53.434004681835049</v>
      </c>
      <c r="CO96" s="58"/>
      <c r="CP96" s="58">
        <v>156.38050000000001</v>
      </c>
      <c r="CQ96" s="58">
        <v>2.1310019999999996</v>
      </c>
      <c r="CR96" s="58"/>
      <c r="CS96" s="58">
        <v>9.0781731384615387</v>
      </c>
      <c r="CT96" s="58">
        <v>5.4658395063942757</v>
      </c>
      <c r="CU96" s="58">
        <v>1.7137249611750152</v>
      </c>
      <c r="CV96" s="58"/>
      <c r="CW96" s="58"/>
      <c r="CX96" s="58">
        <v>21.641620000000003</v>
      </c>
      <c r="CY96" s="58">
        <v>8.0337172972972972</v>
      </c>
      <c r="CZ96" s="58"/>
      <c r="DA96" s="58">
        <v>3.7501740000000003</v>
      </c>
      <c r="DB96" s="58"/>
      <c r="DC96" s="58">
        <v>1.8786313201841844</v>
      </c>
      <c r="DD96" s="58"/>
      <c r="DE96" s="58"/>
      <c r="DF96" s="58">
        <v>36.238548942673027</v>
      </c>
      <c r="DG96" s="58"/>
      <c r="DH96" s="58">
        <v>0.70503929312384617</v>
      </c>
      <c r="DI96" s="58"/>
      <c r="DJ96" s="58"/>
      <c r="DK96" s="58"/>
      <c r="DL96" s="58"/>
      <c r="DM96" s="58"/>
      <c r="DN96" s="58">
        <v>8.0107999999999997</v>
      </c>
      <c r="DO96" s="58">
        <v>35.574487666560366</v>
      </c>
      <c r="DP96" s="58"/>
      <c r="DQ96" s="58"/>
      <c r="DR96" s="58"/>
      <c r="DS96" s="58"/>
      <c r="DT96" s="58">
        <v>7.7122769999999994</v>
      </c>
      <c r="DU96" s="58">
        <v>7.9617820501583836</v>
      </c>
      <c r="DV96" s="58">
        <v>41.556799999999996</v>
      </c>
      <c r="DW96" s="58"/>
      <c r="DX96" s="58"/>
      <c r="DY96" s="58"/>
      <c r="DZ96" s="58">
        <v>72.855500000000006</v>
      </c>
      <c r="EA96" s="58"/>
      <c r="EB96" s="58">
        <v>7.757770450917798</v>
      </c>
      <c r="EC96" s="58">
        <v>1.6504800000000002</v>
      </c>
      <c r="ED96" s="58">
        <v>141.91200000000001</v>
      </c>
      <c r="EE96" s="58">
        <v>0.48844000000000004</v>
      </c>
      <c r="EF96" s="58">
        <v>1.32365</v>
      </c>
      <c r="EG96" s="58">
        <v>1.3525981852486089</v>
      </c>
      <c r="EH96" s="58"/>
      <c r="EI96" s="58">
        <v>5.0181389999999997</v>
      </c>
      <c r="EJ96" s="58">
        <v>0.66724000000000006</v>
      </c>
      <c r="EK96" s="58"/>
      <c r="EL96" s="58">
        <v>0.82228194751080907</v>
      </c>
      <c r="EM96" s="58">
        <v>1.4066560000000001</v>
      </c>
      <c r="EN96" s="58">
        <v>1.490108</v>
      </c>
      <c r="EO96" s="58">
        <v>1.462208</v>
      </c>
      <c r="EP96" s="58">
        <v>476.64839999999998</v>
      </c>
      <c r="EQ96" s="58">
        <v>2.6480999999999999</v>
      </c>
      <c r="ER96" s="58">
        <v>63.7505672573852</v>
      </c>
      <c r="ES96" s="58">
        <v>5.1127072642163665</v>
      </c>
      <c r="ET96" s="58"/>
      <c r="EU96" s="58">
        <v>145.88640000000001</v>
      </c>
    </row>
    <row r="97" spans="1:151" x14ac:dyDescent="0.25">
      <c r="A97" t="s">
        <v>334</v>
      </c>
      <c r="B97" t="s">
        <v>119</v>
      </c>
      <c r="C97" t="s">
        <v>228</v>
      </c>
      <c r="D97" t="s">
        <v>229</v>
      </c>
      <c r="E97" s="62">
        <v>45469</v>
      </c>
      <c r="F97" s="62">
        <v>45499</v>
      </c>
      <c r="K97">
        <v>201</v>
      </c>
      <c r="P97">
        <v>23.4</v>
      </c>
      <c r="Q97">
        <v>23.4</v>
      </c>
      <c r="S97">
        <v>95</v>
      </c>
      <c r="T97">
        <v>2.96</v>
      </c>
      <c r="V97">
        <v>3.59</v>
      </c>
      <c r="W97">
        <v>2.27</v>
      </c>
      <c r="X97">
        <v>1.1399999999999999</v>
      </c>
      <c r="AA97">
        <v>27.2</v>
      </c>
      <c r="AB97">
        <v>4.01</v>
      </c>
      <c r="AD97">
        <v>6.44</v>
      </c>
      <c r="AF97">
        <v>0.76</v>
      </c>
      <c r="AI97">
        <v>17.100000000000001</v>
      </c>
      <c r="AK97">
        <v>0.26</v>
      </c>
      <c r="AQ97">
        <v>11.15</v>
      </c>
      <c r="AR97">
        <v>19.2</v>
      </c>
      <c r="AW97">
        <v>4.2699999999999996</v>
      </c>
      <c r="AX97">
        <v>4.2699999999999996</v>
      </c>
      <c r="AY97">
        <v>27.4</v>
      </c>
      <c r="BC97">
        <v>56.3</v>
      </c>
      <c r="BE97">
        <v>4.07</v>
      </c>
      <c r="BF97">
        <v>2.1</v>
      </c>
      <c r="BG97">
        <v>14.4</v>
      </c>
      <c r="BH97">
        <v>0.8</v>
      </c>
      <c r="BI97">
        <v>0.63</v>
      </c>
      <c r="BJ97">
        <v>0.63</v>
      </c>
      <c r="BL97">
        <v>7.46</v>
      </c>
      <c r="BM97">
        <v>0.87</v>
      </c>
      <c r="BO97">
        <v>0.33</v>
      </c>
      <c r="BP97">
        <v>1.75</v>
      </c>
      <c r="BQ97">
        <v>1.75</v>
      </c>
      <c r="BR97">
        <v>1.75</v>
      </c>
      <c r="BS97">
        <v>428</v>
      </c>
      <c r="BT97">
        <v>2.1</v>
      </c>
      <c r="BU97">
        <v>20.8</v>
      </c>
      <c r="BV97">
        <v>1.7</v>
      </c>
      <c r="BX97">
        <v>254</v>
      </c>
      <c r="CD97" s="58"/>
      <c r="CE97" s="58"/>
      <c r="CF97" s="58"/>
      <c r="CG97" s="58"/>
      <c r="CH97" s="58">
        <v>194.27100000000002</v>
      </c>
      <c r="CI97" s="58"/>
      <c r="CJ97" s="58"/>
      <c r="CK97" s="58"/>
      <c r="CL97" s="58"/>
      <c r="CM97" s="58">
        <v>41.112630000000003</v>
      </c>
      <c r="CN97" s="58">
        <v>43.115714122584144</v>
      </c>
      <c r="CO97" s="58"/>
      <c r="CP97" s="58">
        <v>90.613</v>
      </c>
      <c r="CQ97" s="58">
        <v>2.2370220000000001</v>
      </c>
      <c r="CR97" s="58"/>
      <c r="CS97" s="58">
        <v>5.1990043384615392</v>
      </c>
      <c r="CT97" s="58">
        <v>3.4304432048499636</v>
      </c>
      <c r="CU97" s="58">
        <v>1.0073923758258534</v>
      </c>
      <c r="CV97" s="58"/>
      <c r="CW97" s="58"/>
      <c r="CX97" s="58">
        <v>20.969519999999999</v>
      </c>
      <c r="CY97" s="58">
        <v>4.7257160572337042</v>
      </c>
      <c r="CZ97" s="58"/>
      <c r="DA97" s="58">
        <v>6.7691820000000007</v>
      </c>
      <c r="DB97" s="58"/>
      <c r="DC97" s="58">
        <v>1.0882315574237653</v>
      </c>
      <c r="DD97" s="58"/>
      <c r="DE97" s="58"/>
      <c r="DF97" s="58">
        <v>23.572648341350419</v>
      </c>
      <c r="DG97" s="58"/>
      <c r="DH97" s="58">
        <v>0.40937765407191068</v>
      </c>
      <c r="DI97" s="58"/>
      <c r="DJ97" s="58"/>
      <c r="DK97" s="58"/>
      <c r="DL97" s="58"/>
      <c r="DM97" s="58"/>
      <c r="DN97" s="58">
        <v>11.27234</v>
      </c>
      <c r="DO97" s="58">
        <v>24.260634211949366</v>
      </c>
      <c r="DP97" s="58"/>
      <c r="DQ97" s="58"/>
      <c r="DR97" s="58"/>
      <c r="DS97" s="58"/>
      <c r="DT97" s="58">
        <v>5.3833799999999989</v>
      </c>
      <c r="DU97" s="58">
        <v>5.5575413400195091</v>
      </c>
      <c r="DV97" s="58">
        <v>22.418799999999997</v>
      </c>
      <c r="DW97" s="58"/>
      <c r="DX97" s="58"/>
      <c r="DY97" s="58"/>
      <c r="DZ97" s="58">
        <v>46.780900000000003</v>
      </c>
      <c r="EA97" s="58"/>
      <c r="EB97" s="58">
        <v>4.858753092577814</v>
      </c>
      <c r="EC97" s="58">
        <v>1.9044000000000001</v>
      </c>
      <c r="ED97" s="58">
        <v>53.808300000000003</v>
      </c>
      <c r="EE97" s="58">
        <v>0.61055000000000004</v>
      </c>
      <c r="EF97" s="58">
        <v>0.72513000000000005</v>
      </c>
      <c r="EG97" s="58">
        <v>0.74098857104923799</v>
      </c>
      <c r="EH97" s="58"/>
      <c r="EI97" s="58">
        <v>6.9980849999999997</v>
      </c>
      <c r="EJ97" s="58">
        <v>0.7840069999999999</v>
      </c>
      <c r="EK97" s="58"/>
      <c r="EL97" s="58">
        <v>0.45682330417267175</v>
      </c>
      <c r="EM97" s="58">
        <v>1.8263840000000002</v>
      </c>
      <c r="EN97" s="58">
        <v>1.9347370000000002</v>
      </c>
      <c r="EO97" s="58">
        <v>1.8985120000000002</v>
      </c>
      <c r="EP97" s="58">
        <v>535.55999999999995</v>
      </c>
      <c r="EQ97" s="58">
        <v>2.2698</v>
      </c>
      <c r="ER97" s="58">
        <v>37.716969074588448</v>
      </c>
      <c r="ES97" s="58">
        <v>3.1769383668515951</v>
      </c>
      <c r="ET97" s="58"/>
      <c r="EU97" s="58">
        <v>282.31720000000001</v>
      </c>
    </row>
    <row r="98" spans="1:151" x14ac:dyDescent="0.25">
      <c r="A98" t="s">
        <v>335</v>
      </c>
      <c r="B98" t="s">
        <v>119</v>
      </c>
      <c r="C98" t="s">
        <v>228</v>
      </c>
      <c r="D98" t="s">
        <v>229</v>
      </c>
      <c r="E98" s="62">
        <v>45469</v>
      </c>
      <c r="F98" s="62">
        <v>45499</v>
      </c>
      <c r="K98">
        <v>201</v>
      </c>
      <c r="P98">
        <v>23.8</v>
      </c>
      <c r="Q98">
        <v>23.8</v>
      </c>
      <c r="S98">
        <v>32</v>
      </c>
      <c r="T98">
        <v>3.88</v>
      </c>
      <c r="V98">
        <v>3.96</v>
      </c>
      <c r="W98">
        <v>2.6</v>
      </c>
      <c r="X98">
        <v>0.95</v>
      </c>
      <c r="AA98">
        <v>27.6</v>
      </c>
      <c r="AB98">
        <v>3.96</v>
      </c>
      <c r="AD98">
        <v>3.96</v>
      </c>
      <c r="AF98">
        <v>0.82</v>
      </c>
      <c r="AI98">
        <v>17.399999999999999</v>
      </c>
      <c r="AK98">
        <v>0.31</v>
      </c>
      <c r="AQ98">
        <v>7.32</v>
      </c>
      <c r="AR98">
        <v>14.7</v>
      </c>
      <c r="AW98">
        <v>3.35</v>
      </c>
      <c r="AX98">
        <v>3.35</v>
      </c>
      <c r="AY98">
        <v>36</v>
      </c>
      <c r="BC98">
        <v>64.5</v>
      </c>
      <c r="BE98">
        <v>3.14</v>
      </c>
      <c r="BF98">
        <v>1.9</v>
      </c>
      <c r="BG98">
        <v>11.6</v>
      </c>
      <c r="BH98">
        <v>0.4</v>
      </c>
      <c r="BI98">
        <v>0.49</v>
      </c>
      <c r="BJ98">
        <v>0.49</v>
      </c>
      <c r="BL98">
        <v>5.65</v>
      </c>
      <c r="BM98">
        <v>0.59</v>
      </c>
      <c r="BO98">
        <v>0.4</v>
      </c>
      <c r="BP98">
        <v>1.27</v>
      </c>
      <c r="BQ98">
        <v>1.27</v>
      </c>
      <c r="BR98">
        <v>1.27</v>
      </c>
      <c r="BS98">
        <v>339</v>
      </c>
      <c r="BT98">
        <v>1.2</v>
      </c>
      <c r="BU98">
        <v>26</v>
      </c>
      <c r="BV98">
        <v>2.27</v>
      </c>
      <c r="BX98">
        <v>145</v>
      </c>
      <c r="CD98" s="58"/>
      <c r="CE98" s="58"/>
      <c r="CF98" s="58"/>
      <c r="CG98" s="58"/>
      <c r="CH98" s="58">
        <v>224.41650000000001</v>
      </c>
      <c r="CI98" s="58"/>
      <c r="CJ98" s="58"/>
      <c r="CK98" s="58"/>
      <c r="CL98" s="58"/>
      <c r="CM98" s="58">
        <v>26.002859999999998</v>
      </c>
      <c r="CN98" s="58">
        <v>27.269767906591682</v>
      </c>
      <c r="CO98" s="58"/>
      <c r="CP98" s="58">
        <v>81.843999999999994</v>
      </c>
      <c r="CQ98" s="58">
        <v>2.2582260000000001</v>
      </c>
      <c r="CR98" s="58"/>
      <c r="CS98" s="58">
        <v>2.6052405846153848</v>
      </c>
      <c r="CT98" s="58">
        <v>1.8638741413018134</v>
      </c>
      <c r="CU98" s="58">
        <v>0.49790657655760573</v>
      </c>
      <c r="CV98" s="58"/>
      <c r="CW98" s="58"/>
      <c r="CX98" s="58">
        <v>29.169139999999999</v>
      </c>
      <c r="CY98" s="58">
        <v>2.5126978060413356</v>
      </c>
      <c r="CZ98" s="58"/>
      <c r="DA98" s="58">
        <v>5.9082929999999996</v>
      </c>
      <c r="DB98" s="58"/>
      <c r="DC98" s="58">
        <v>0.59566358932669272</v>
      </c>
      <c r="DD98" s="58"/>
      <c r="DE98" s="58"/>
      <c r="DF98" s="58">
        <v>14.659607177456726</v>
      </c>
      <c r="DG98" s="58"/>
      <c r="DH98" s="58">
        <v>0.2501752330439454</v>
      </c>
      <c r="DI98" s="58"/>
      <c r="DJ98" s="58"/>
      <c r="DK98" s="58"/>
      <c r="DL98" s="58"/>
      <c r="DM98" s="58"/>
      <c r="DN98" s="58">
        <v>12.78867</v>
      </c>
      <c r="DO98" s="58">
        <v>12.013679441494158</v>
      </c>
      <c r="DP98" s="58"/>
      <c r="DQ98" s="58"/>
      <c r="DR98" s="58"/>
      <c r="DS98" s="58"/>
      <c r="DT98" s="58">
        <v>2.9491559999999999</v>
      </c>
      <c r="DU98" s="58">
        <v>3.044566125401992</v>
      </c>
      <c r="DV98" s="58">
        <v>18.153759999999998</v>
      </c>
      <c r="DW98" s="58"/>
      <c r="DX98" s="58"/>
      <c r="DY98" s="58"/>
      <c r="DZ98" s="58">
        <v>64.72636</v>
      </c>
      <c r="EA98" s="58"/>
      <c r="EB98" s="58">
        <v>2.203253192338388</v>
      </c>
      <c r="EC98" s="58">
        <v>2.0313600000000003</v>
      </c>
      <c r="ED98" s="58">
        <v>29.565000000000001</v>
      </c>
      <c r="EE98" s="58">
        <v>0.73265999999999998</v>
      </c>
      <c r="EF98" s="58">
        <v>0.36832000000000004</v>
      </c>
      <c r="EG98" s="58">
        <v>0.37637514719961296</v>
      </c>
      <c r="EH98" s="58"/>
      <c r="EI98" s="58">
        <v>6.827399999999999</v>
      </c>
      <c r="EJ98" s="58">
        <v>0.96749799999999986</v>
      </c>
      <c r="EK98" s="58"/>
      <c r="EL98" s="58">
        <v>0.28551456510791984</v>
      </c>
      <c r="EM98" s="58">
        <v>1.8377280000000003</v>
      </c>
      <c r="EN98" s="58">
        <v>1.9467540000000001</v>
      </c>
      <c r="EO98" s="58">
        <v>1.9103040000000002</v>
      </c>
      <c r="EP98" s="58">
        <v>730.14679999999998</v>
      </c>
      <c r="EQ98" s="58">
        <v>2.3958999999999997</v>
      </c>
      <c r="ER98" s="58">
        <v>19.048974280095177</v>
      </c>
      <c r="ES98" s="58">
        <v>1.719418255894591</v>
      </c>
      <c r="ET98" s="58"/>
      <c r="EU98" s="58">
        <v>248.5472</v>
      </c>
    </row>
    <row r="99" spans="1:151" x14ac:dyDescent="0.25">
      <c r="A99" t="s">
        <v>336</v>
      </c>
      <c r="B99" t="s">
        <v>119</v>
      </c>
      <c r="C99" t="s">
        <v>228</v>
      </c>
      <c r="D99" t="s">
        <v>229</v>
      </c>
      <c r="E99" s="62">
        <v>45469</v>
      </c>
      <c r="F99" s="62">
        <v>45499</v>
      </c>
      <c r="K99">
        <v>257</v>
      </c>
      <c r="P99">
        <v>32.1</v>
      </c>
      <c r="Q99">
        <v>32.1</v>
      </c>
      <c r="S99">
        <v>24</v>
      </c>
      <c r="T99">
        <v>3</v>
      </c>
      <c r="V99">
        <v>8.15</v>
      </c>
      <c r="W99">
        <v>5.25</v>
      </c>
      <c r="X99">
        <v>1.66</v>
      </c>
      <c r="AA99">
        <v>25.8</v>
      </c>
      <c r="AB99">
        <v>7.33</v>
      </c>
      <c r="AD99">
        <v>3.7</v>
      </c>
      <c r="AF99">
        <v>1.6</v>
      </c>
      <c r="AI99">
        <v>26.8</v>
      </c>
      <c r="AK99">
        <v>0.66</v>
      </c>
      <c r="AQ99">
        <v>6.18</v>
      </c>
      <c r="AR99">
        <v>24.8</v>
      </c>
      <c r="AW99">
        <v>6.18</v>
      </c>
      <c r="AX99">
        <v>6.18</v>
      </c>
      <c r="AY99">
        <v>31.9</v>
      </c>
      <c r="BC99">
        <v>68.900000000000006</v>
      </c>
      <c r="BE99">
        <v>7.09</v>
      </c>
      <c r="BF99">
        <v>1.5</v>
      </c>
      <c r="BG99">
        <v>14</v>
      </c>
      <c r="BH99">
        <v>0.5</v>
      </c>
      <c r="BI99">
        <v>1.22</v>
      </c>
      <c r="BJ99">
        <v>1.22</v>
      </c>
      <c r="BL99">
        <v>4.92</v>
      </c>
      <c r="BM99">
        <v>0.55000000000000004</v>
      </c>
      <c r="BO99">
        <v>0.72</v>
      </c>
      <c r="BP99">
        <v>0.99</v>
      </c>
      <c r="BQ99">
        <v>0.99</v>
      </c>
      <c r="BR99">
        <v>0.99</v>
      </c>
      <c r="BS99">
        <v>290</v>
      </c>
      <c r="BT99">
        <v>1.2</v>
      </c>
      <c r="BU99">
        <v>46.3</v>
      </c>
      <c r="BV99">
        <v>4.68</v>
      </c>
      <c r="BX99">
        <v>126</v>
      </c>
      <c r="CD99" s="58"/>
      <c r="CE99" s="58"/>
      <c r="CF99" s="58"/>
      <c r="CG99" s="58"/>
      <c r="CH99" s="58">
        <v>492.37650000000002</v>
      </c>
      <c r="CI99" s="58"/>
      <c r="CJ99" s="58"/>
      <c r="CK99" s="58"/>
      <c r="CL99" s="58"/>
      <c r="CM99" s="58">
        <v>315.0797</v>
      </c>
      <c r="CN99" s="58">
        <v>330.43097148077305</v>
      </c>
      <c r="CO99" s="58"/>
      <c r="CP99" s="58">
        <v>49.691000000000003</v>
      </c>
      <c r="CQ99" s="58">
        <v>1.8871560000000001</v>
      </c>
      <c r="CR99" s="58"/>
      <c r="CS99" s="58">
        <v>9.1355572923076931</v>
      </c>
      <c r="CT99" s="58">
        <v>5.9232319337076031</v>
      </c>
      <c r="CU99" s="58">
        <v>2.061101642494275</v>
      </c>
      <c r="CV99" s="58"/>
      <c r="CW99" s="58"/>
      <c r="CX99" s="58">
        <v>28.631460000000001</v>
      </c>
      <c r="CY99" s="58">
        <v>8.0337172972972972</v>
      </c>
      <c r="CZ99" s="58"/>
      <c r="DA99" s="58">
        <v>4.8469230000000003</v>
      </c>
      <c r="DB99" s="58"/>
      <c r="DC99" s="58">
        <v>1.8900863892096977</v>
      </c>
      <c r="DD99" s="58"/>
      <c r="DE99" s="58"/>
      <c r="DF99" s="58">
        <v>42.102391813655714</v>
      </c>
      <c r="DG99" s="58"/>
      <c r="DH99" s="58">
        <v>0.81875530814382136</v>
      </c>
      <c r="DI99" s="58"/>
      <c r="DJ99" s="58"/>
      <c r="DK99" s="58"/>
      <c r="DL99" s="58"/>
      <c r="DM99" s="58"/>
      <c r="DN99" s="58">
        <v>9.498520000000001</v>
      </c>
      <c r="DO99" s="58">
        <v>43.272573522275074</v>
      </c>
      <c r="DP99" s="58"/>
      <c r="DQ99" s="58"/>
      <c r="DR99" s="58"/>
      <c r="DS99" s="58"/>
      <c r="DT99" s="58">
        <v>10.193313</v>
      </c>
      <c r="DU99" s="58">
        <v>10.523083711210854</v>
      </c>
      <c r="DV99" s="58">
        <v>25.371519999999997</v>
      </c>
      <c r="DW99" s="58"/>
      <c r="DX99" s="58"/>
      <c r="DY99" s="58"/>
      <c r="DZ99" s="58">
        <v>90.800960000000003</v>
      </c>
      <c r="EA99" s="58"/>
      <c r="EB99" s="58">
        <v>8.2216132282521954</v>
      </c>
      <c r="EC99" s="58">
        <v>2.0313600000000003</v>
      </c>
      <c r="ED99" s="58">
        <v>41.745780000000003</v>
      </c>
      <c r="EE99" s="58">
        <v>0.48844000000000004</v>
      </c>
      <c r="EF99" s="58">
        <v>1.28912</v>
      </c>
      <c r="EG99" s="58">
        <v>1.3173130151986454</v>
      </c>
      <c r="EH99" s="58"/>
      <c r="EI99" s="58">
        <v>4.790559</v>
      </c>
      <c r="EJ99" s="58">
        <v>0.7840069999999999</v>
      </c>
      <c r="EK99" s="58"/>
      <c r="EL99" s="58">
        <v>0.82228194751080907</v>
      </c>
      <c r="EM99" s="58">
        <v>1.1684320000000001</v>
      </c>
      <c r="EN99" s="58">
        <v>1.237751</v>
      </c>
      <c r="EO99" s="58">
        <v>1.2145760000000001</v>
      </c>
      <c r="EP99" s="58">
        <v>432.01839999999999</v>
      </c>
      <c r="EQ99" s="58">
        <v>2.3958999999999997</v>
      </c>
      <c r="ER99" s="58">
        <v>56.765943354683635</v>
      </c>
      <c r="ES99" s="58">
        <v>5.9325623266296814</v>
      </c>
      <c r="ET99" s="58"/>
      <c r="EU99" s="58">
        <v>182.358</v>
      </c>
    </row>
    <row r="100" spans="1:151" x14ac:dyDescent="0.25">
      <c r="A100" t="s">
        <v>337</v>
      </c>
      <c r="B100" t="s">
        <v>119</v>
      </c>
      <c r="C100" t="s">
        <v>228</v>
      </c>
      <c r="D100" t="s">
        <v>229</v>
      </c>
      <c r="E100" s="62">
        <v>45469</v>
      </c>
      <c r="F100" s="62">
        <v>45499</v>
      </c>
      <c r="K100">
        <v>157.5</v>
      </c>
      <c r="P100">
        <v>109</v>
      </c>
      <c r="Q100">
        <v>109</v>
      </c>
      <c r="S100">
        <v>16</v>
      </c>
      <c r="T100">
        <v>2.4500000000000002</v>
      </c>
      <c r="V100">
        <v>16.350000000000001</v>
      </c>
      <c r="W100">
        <v>10.5</v>
      </c>
      <c r="X100">
        <v>3.15</v>
      </c>
      <c r="AA100">
        <v>22.2</v>
      </c>
      <c r="AB100">
        <v>15.15</v>
      </c>
      <c r="AD100">
        <v>2.83</v>
      </c>
      <c r="AF100">
        <v>3.49</v>
      </c>
      <c r="AI100">
        <v>48.7</v>
      </c>
      <c r="AK100">
        <v>1.24</v>
      </c>
      <c r="AQ100">
        <v>5.03</v>
      </c>
      <c r="AR100">
        <v>44.9</v>
      </c>
      <c r="AW100">
        <v>9.9499999999999993</v>
      </c>
      <c r="AX100">
        <v>9.9499999999999993</v>
      </c>
      <c r="AY100">
        <v>20.8</v>
      </c>
      <c r="BC100">
        <v>72.900000000000006</v>
      </c>
      <c r="BE100">
        <v>9.34</v>
      </c>
      <c r="BF100">
        <v>1.7</v>
      </c>
      <c r="BG100">
        <v>18.399999999999999</v>
      </c>
      <c r="BH100">
        <v>0.4</v>
      </c>
      <c r="BI100">
        <v>2.42</v>
      </c>
      <c r="BJ100">
        <v>2.42</v>
      </c>
      <c r="BL100">
        <v>4.26</v>
      </c>
      <c r="BM100">
        <v>0.45</v>
      </c>
      <c r="BO100">
        <v>1.53</v>
      </c>
      <c r="BP100">
        <v>0.88</v>
      </c>
      <c r="BQ100">
        <v>0.88</v>
      </c>
      <c r="BR100">
        <v>0.88</v>
      </c>
      <c r="BS100">
        <v>263</v>
      </c>
      <c r="BT100">
        <v>1</v>
      </c>
      <c r="BU100">
        <v>118</v>
      </c>
      <c r="BV100">
        <v>9.14</v>
      </c>
      <c r="BX100">
        <v>105</v>
      </c>
      <c r="CD100" s="58"/>
      <c r="CE100" s="58"/>
      <c r="CF100" s="58"/>
      <c r="CG100" s="58"/>
      <c r="CH100" s="58">
        <v>477.86200000000002</v>
      </c>
      <c r="CI100" s="58"/>
      <c r="CJ100" s="58"/>
      <c r="CK100" s="58"/>
      <c r="CL100" s="58"/>
      <c r="CM100" s="58">
        <v>81.053960000000004</v>
      </c>
      <c r="CN100" s="58">
        <v>85.003060321447947</v>
      </c>
      <c r="CO100" s="58"/>
      <c r="CP100" s="58">
        <v>54.075499999999998</v>
      </c>
      <c r="CQ100" s="58">
        <v>1.8659520000000001</v>
      </c>
      <c r="CR100" s="58"/>
      <c r="CS100" s="58">
        <v>26.052405846153849</v>
      </c>
      <c r="CT100" s="58">
        <v>16.408953329865657</v>
      </c>
      <c r="CU100" s="58">
        <v>6.8201621765681342</v>
      </c>
      <c r="CV100" s="58"/>
      <c r="CW100" s="58"/>
      <c r="CX100" s="58">
        <v>26.615160000000003</v>
      </c>
      <c r="CY100" s="58">
        <v>24.550671224165342</v>
      </c>
      <c r="CZ100" s="58"/>
      <c r="DA100" s="58">
        <v>3.4081770000000002</v>
      </c>
      <c r="DB100" s="58"/>
      <c r="DC100" s="58">
        <v>5.303696958812667</v>
      </c>
      <c r="DD100" s="58"/>
      <c r="DE100" s="58"/>
      <c r="DF100" s="58">
        <v>116.22136570287692</v>
      </c>
      <c r="DG100" s="58"/>
      <c r="DH100" s="58">
        <v>2.0810030748655461</v>
      </c>
      <c r="DI100" s="58"/>
      <c r="DJ100" s="58"/>
      <c r="DK100" s="58"/>
      <c r="DL100" s="58"/>
      <c r="DM100" s="58"/>
      <c r="DN100" s="58">
        <v>8.1538500000000003</v>
      </c>
      <c r="DO100" s="58">
        <v>130.05099589578626</v>
      </c>
      <c r="DP100" s="58"/>
      <c r="DQ100" s="58"/>
      <c r="DR100" s="58"/>
      <c r="DS100" s="58"/>
      <c r="DT100" s="58">
        <v>29.959679999999999</v>
      </c>
      <c r="DU100" s="58">
        <v>30.928925718369442</v>
      </c>
      <c r="DV100" s="58">
        <v>43.853359999999995</v>
      </c>
      <c r="DW100" s="58"/>
      <c r="DX100" s="58"/>
      <c r="DY100" s="58"/>
      <c r="DZ100" s="58">
        <v>80.217739999999992</v>
      </c>
      <c r="EA100" s="58"/>
      <c r="EB100" s="58">
        <v>28.178448723064648</v>
      </c>
      <c r="EC100" s="58">
        <v>1.6504800000000002</v>
      </c>
      <c r="ED100" s="58">
        <v>68.709060000000008</v>
      </c>
      <c r="EE100" s="58">
        <v>0.48844000000000004</v>
      </c>
      <c r="EF100" s="58">
        <v>3.9594399999999998</v>
      </c>
      <c r="EG100" s="58">
        <v>4.0460328323958388</v>
      </c>
      <c r="EH100" s="58"/>
      <c r="EI100" s="58">
        <v>3.9485129999999997</v>
      </c>
      <c r="EJ100" s="58">
        <v>0.73396399999999995</v>
      </c>
      <c r="EK100" s="58"/>
      <c r="EL100" s="58">
        <v>2.1584901122158739</v>
      </c>
      <c r="EM100" s="58">
        <v>1.0549920000000002</v>
      </c>
      <c r="EN100" s="58">
        <v>1.1175810000000002</v>
      </c>
      <c r="EO100" s="58">
        <v>1.0966560000000001</v>
      </c>
      <c r="EP100" s="58">
        <v>496.28559999999999</v>
      </c>
      <c r="EQ100" s="58">
        <v>2.1436999999999999</v>
      </c>
      <c r="ER100" s="58">
        <v>152.39179424076141</v>
      </c>
      <c r="ES100" s="58">
        <v>14.746004247572815</v>
      </c>
      <c r="ET100" s="58"/>
      <c r="EU100" s="58">
        <v>132.3784</v>
      </c>
    </row>
    <row r="101" spans="1:151" x14ac:dyDescent="0.25">
      <c r="A101" t="s">
        <v>338</v>
      </c>
      <c r="B101" t="s">
        <v>119</v>
      </c>
      <c r="C101" t="s">
        <v>228</v>
      </c>
      <c r="D101" t="s">
        <v>229</v>
      </c>
      <c r="E101" s="62">
        <v>45469</v>
      </c>
      <c r="F101" s="62">
        <v>45499</v>
      </c>
      <c r="K101">
        <v>193.5</v>
      </c>
      <c r="P101">
        <v>69.2</v>
      </c>
      <c r="Q101">
        <v>69.2</v>
      </c>
      <c r="S101">
        <v>14</v>
      </c>
      <c r="T101">
        <v>2.85</v>
      </c>
      <c r="V101">
        <v>16.899999999999999</v>
      </c>
      <c r="W101">
        <v>11.15</v>
      </c>
      <c r="X101">
        <v>3.48</v>
      </c>
      <c r="AA101">
        <v>23.5</v>
      </c>
      <c r="AB101">
        <v>15</v>
      </c>
      <c r="AD101">
        <v>3.46</v>
      </c>
      <c r="AF101">
        <v>3.91</v>
      </c>
      <c r="AI101">
        <v>45.6</v>
      </c>
      <c r="AK101">
        <v>1.4</v>
      </c>
      <c r="AQ101">
        <v>5.61</v>
      </c>
      <c r="AR101">
        <v>43.2</v>
      </c>
      <c r="AW101">
        <v>9.7100000000000009</v>
      </c>
      <c r="AX101">
        <v>9.7100000000000009</v>
      </c>
      <c r="AY101">
        <v>29.9</v>
      </c>
      <c r="BC101">
        <v>73.3</v>
      </c>
      <c r="BE101">
        <v>10.75</v>
      </c>
      <c r="BF101">
        <v>1.3</v>
      </c>
      <c r="BG101">
        <v>17.8</v>
      </c>
      <c r="BH101">
        <v>0.3</v>
      </c>
      <c r="BI101">
        <v>2.64</v>
      </c>
      <c r="BJ101">
        <v>2.64</v>
      </c>
      <c r="BL101">
        <v>4.3499999999999996</v>
      </c>
      <c r="BM101">
        <v>0.5</v>
      </c>
      <c r="BO101">
        <v>1.52</v>
      </c>
      <c r="BP101">
        <v>0.92</v>
      </c>
      <c r="BQ101">
        <v>0.92</v>
      </c>
      <c r="BR101">
        <v>0.92</v>
      </c>
      <c r="BS101">
        <v>294</v>
      </c>
      <c r="BT101">
        <v>0.7</v>
      </c>
      <c r="BU101">
        <v>115</v>
      </c>
      <c r="BV101">
        <v>9.19</v>
      </c>
      <c r="BX101">
        <v>116</v>
      </c>
      <c r="CD101" s="58"/>
      <c r="CE101" s="58"/>
      <c r="CF101" s="58"/>
      <c r="CG101" s="58"/>
      <c r="CH101" s="58">
        <v>276.892</v>
      </c>
      <c r="CI101" s="58"/>
      <c r="CJ101" s="58"/>
      <c r="CK101" s="58"/>
      <c r="CL101" s="58"/>
      <c r="CM101" s="58">
        <v>29.165369999999999</v>
      </c>
      <c r="CN101" s="58">
        <v>30.586361300636614</v>
      </c>
      <c r="CO101" s="58"/>
      <c r="CP101" s="58">
        <v>49.691000000000003</v>
      </c>
      <c r="CQ101" s="58">
        <v>1.9189620000000001</v>
      </c>
      <c r="CR101" s="58"/>
      <c r="CS101" s="58">
        <v>15.838026461538464</v>
      </c>
      <c r="CT101" s="58">
        <v>9.9368504833820612</v>
      </c>
      <c r="CU101" s="58">
        <v>3.0337563501882028</v>
      </c>
      <c r="CV101" s="58"/>
      <c r="CW101" s="58"/>
      <c r="CX101" s="58">
        <v>24.867700000000003</v>
      </c>
      <c r="CY101" s="58">
        <v>13.082165182829888</v>
      </c>
      <c r="CZ101" s="58"/>
      <c r="DA101" s="58">
        <v>2.8774920000000002</v>
      </c>
      <c r="DB101" s="58"/>
      <c r="DC101" s="58">
        <v>3.2303294651947563</v>
      </c>
      <c r="DD101" s="58"/>
      <c r="DE101" s="58"/>
      <c r="DF101" s="58">
        <v>56.410168418853488</v>
      </c>
      <c r="DG101" s="58"/>
      <c r="DH101" s="58">
        <v>1.2508761652197271</v>
      </c>
      <c r="DI101" s="58"/>
      <c r="DJ101" s="58"/>
      <c r="DK101" s="58"/>
      <c r="DL101" s="58"/>
      <c r="DM101" s="58"/>
      <c r="DN101" s="58">
        <v>6.5946050000000014</v>
      </c>
      <c r="DO101" s="58">
        <v>56.219354279613434</v>
      </c>
      <c r="DP101" s="58"/>
      <c r="DQ101" s="58"/>
      <c r="DR101" s="58"/>
      <c r="DS101" s="58"/>
      <c r="DT101" s="58">
        <v>12.580724999999999</v>
      </c>
      <c r="DU101" s="58">
        <v>12.987732479393419</v>
      </c>
      <c r="DV101" s="58">
        <v>42.869120000000002</v>
      </c>
      <c r="DW101" s="58"/>
      <c r="DX101" s="58"/>
      <c r="DY101" s="58"/>
      <c r="DZ101" s="58">
        <v>76.84338000000001</v>
      </c>
      <c r="EA101" s="58"/>
      <c r="EB101" s="58">
        <v>13.219519154030328</v>
      </c>
      <c r="EC101" s="58">
        <v>1.1426400000000001</v>
      </c>
      <c r="ED101" s="58">
        <v>83.491560000000007</v>
      </c>
      <c r="EE101" s="58">
        <v>0.36632999999999999</v>
      </c>
      <c r="EF101" s="58">
        <v>2.1753899999999997</v>
      </c>
      <c r="EG101" s="58">
        <v>2.2229657131477141</v>
      </c>
      <c r="EH101" s="58"/>
      <c r="EI101" s="58">
        <v>3.7550699999999995</v>
      </c>
      <c r="EJ101" s="58">
        <v>0.617197</v>
      </c>
      <c r="EK101" s="58"/>
      <c r="EL101" s="58">
        <v>1.438993408143916</v>
      </c>
      <c r="EM101" s="58">
        <v>0.93020800000000003</v>
      </c>
      <c r="EN101" s="58">
        <v>0.98539399999999988</v>
      </c>
      <c r="EO101" s="58">
        <v>0.96694399999999991</v>
      </c>
      <c r="EP101" s="58">
        <v>567.69359999999995</v>
      </c>
      <c r="EQ101" s="58">
        <v>2.3958999999999997</v>
      </c>
      <c r="ER101" s="58">
        <v>101.59452949384095</v>
      </c>
      <c r="ES101" s="58">
        <v>9.3258513349514569</v>
      </c>
      <c r="ET101" s="58"/>
      <c r="EU101" s="58">
        <v>124.2736</v>
      </c>
    </row>
    <row r="102" spans="1:151" x14ac:dyDescent="0.25">
      <c r="A102" t="s">
        <v>339</v>
      </c>
      <c r="B102" t="s">
        <v>119</v>
      </c>
      <c r="C102" t="s">
        <v>228</v>
      </c>
      <c r="D102" t="s">
        <v>229</v>
      </c>
      <c r="E102" s="62">
        <v>45469</v>
      </c>
      <c r="F102" s="62">
        <v>45499</v>
      </c>
      <c r="K102">
        <v>323</v>
      </c>
      <c r="P102">
        <v>51.7</v>
      </c>
      <c r="Q102">
        <v>51.7</v>
      </c>
      <c r="S102">
        <v>12</v>
      </c>
      <c r="T102">
        <v>2.92</v>
      </c>
      <c r="V102">
        <v>17.149999999999999</v>
      </c>
      <c r="W102">
        <v>11.45</v>
      </c>
      <c r="X102">
        <v>3.69</v>
      </c>
      <c r="AA102">
        <v>22.3</v>
      </c>
      <c r="AB102">
        <v>15.75</v>
      </c>
      <c r="AD102">
        <v>3.2</v>
      </c>
      <c r="AF102">
        <v>3.76</v>
      </c>
      <c r="AI102">
        <v>45.7</v>
      </c>
      <c r="AK102">
        <v>1.31</v>
      </c>
      <c r="AQ102">
        <v>5.73</v>
      </c>
      <c r="AR102">
        <v>46</v>
      </c>
      <c r="AW102">
        <v>9.99</v>
      </c>
      <c r="AX102">
        <v>9.99</v>
      </c>
      <c r="AY102">
        <v>46.6</v>
      </c>
      <c r="BC102">
        <v>63.9</v>
      </c>
      <c r="BE102">
        <v>10.1</v>
      </c>
      <c r="BF102">
        <v>1.3</v>
      </c>
      <c r="BG102">
        <v>29.6</v>
      </c>
      <c r="BH102">
        <v>0.4</v>
      </c>
      <c r="BI102">
        <v>2.5099999999999998</v>
      </c>
      <c r="BJ102">
        <v>2.5099999999999998</v>
      </c>
      <c r="BL102">
        <v>4.13</v>
      </c>
      <c r="BM102">
        <v>0.48</v>
      </c>
      <c r="BO102">
        <v>1.5</v>
      </c>
      <c r="BP102">
        <v>0.96</v>
      </c>
      <c r="BQ102">
        <v>0.96</v>
      </c>
      <c r="BR102">
        <v>0.96</v>
      </c>
      <c r="BS102">
        <v>313</v>
      </c>
      <c r="BT102">
        <v>1.2</v>
      </c>
      <c r="BU102">
        <v>119.5</v>
      </c>
      <c r="BV102">
        <v>9.2100000000000009</v>
      </c>
      <c r="BX102">
        <v>116</v>
      </c>
      <c r="CD102" s="58"/>
      <c r="CE102" s="58"/>
      <c r="CF102" s="58"/>
      <c r="CG102" s="58"/>
      <c r="CH102" s="58">
        <v>342.76550000000003</v>
      </c>
      <c r="CI102" s="58"/>
      <c r="CJ102" s="58"/>
      <c r="CK102" s="58"/>
      <c r="CL102" s="58"/>
      <c r="CM102" s="58">
        <v>51.185810000000004</v>
      </c>
      <c r="CN102" s="58">
        <v>53.679678266579124</v>
      </c>
      <c r="CO102" s="58"/>
      <c r="CP102" s="58">
        <v>43.844999999999999</v>
      </c>
      <c r="CQ102" s="58">
        <v>1.494882</v>
      </c>
      <c r="CR102" s="58"/>
      <c r="CS102" s="58">
        <v>8.7109145538461537</v>
      </c>
      <c r="CT102" s="58">
        <v>5.9003623123419375</v>
      </c>
      <c r="CU102" s="58">
        <v>1.898992524545287</v>
      </c>
      <c r="CV102" s="58"/>
      <c r="CW102" s="58"/>
      <c r="CX102" s="58">
        <v>25.270960000000002</v>
      </c>
      <c r="CY102" s="58">
        <v>7.4689365977742455</v>
      </c>
      <c r="CZ102" s="58"/>
      <c r="DA102" s="58">
        <v>2.9128710000000004</v>
      </c>
      <c r="DB102" s="58"/>
      <c r="DC102" s="58">
        <v>1.901541458235211</v>
      </c>
      <c r="DD102" s="58"/>
      <c r="DE102" s="58"/>
      <c r="DF102" s="58">
        <v>34.713949796217527</v>
      </c>
      <c r="DG102" s="58"/>
      <c r="DH102" s="58">
        <v>0.81875530814382136</v>
      </c>
      <c r="DI102" s="58"/>
      <c r="DJ102" s="58"/>
      <c r="DK102" s="58"/>
      <c r="DL102" s="58"/>
      <c r="DM102" s="58"/>
      <c r="DN102" s="58">
        <v>6.3085050000000003</v>
      </c>
      <c r="DO102" s="58">
        <v>34.174835692794055</v>
      </c>
      <c r="DP102" s="58"/>
      <c r="DQ102" s="58"/>
      <c r="DR102" s="58"/>
      <c r="DS102" s="58"/>
      <c r="DT102" s="58">
        <v>7.5367319999999998</v>
      </c>
      <c r="DU102" s="58">
        <v>7.7805578760273129</v>
      </c>
      <c r="DV102" s="58">
        <v>33.354799999999997</v>
      </c>
      <c r="DW102" s="58"/>
      <c r="DX102" s="58"/>
      <c r="DY102" s="58"/>
      <c r="DZ102" s="58">
        <v>68.560860000000005</v>
      </c>
      <c r="EA102" s="58"/>
      <c r="EB102" s="58">
        <v>7.2359473264166008</v>
      </c>
      <c r="EC102" s="58">
        <v>1.1426400000000001</v>
      </c>
      <c r="ED102" s="58">
        <v>118.02348000000001</v>
      </c>
      <c r="EE102" s="58">
        <v>0.36632999999999999</v>
      </c>
      <c r="EF102" s="58">
        <v>1.2315700000000001</v>
      </c>
      <c r="EG102" s="58">
        <v>1.2585043984487059</v>
      </c>
      <c r="EH102" s="58"/>
      <c r="EI102" s="58">
        <v>3.3909419999999999</v>
      </c>
      <c r="EJ102" s="58">
        <v>0.617197</v>
      </c>
      <c r="EK102" s="58"/>
      <c r="EL102" s="58">
        <v>0.75375845188490842</v>
      </c>
      <c r="EM102" s="58">
        <v>0.86214400000000002</v>
      </c>
      <c r="EN102" s="58">
        <v>0.91329199999999999</v>
      </c>
      <c r="EO102" s="58">
        <v>0.89619199999999999</v>
      </c>
      <c r="EP102" s="58">
        <v>365.96599999999995</v>
      </c>
      <c r="EQ102" s="58">
        <v>2.2698</v>
      </c>
      <c r="ER102" s="58">
        <v>62.099656153110281</v>
      </c>
      <c r="ES102" s="58">
        <v>4.9988385055478499</v>
      </c>
      <c r="ET102" s="58"/>
      <c r="EU102" s="58">
        <v>114.818</v>
      </c>
    </row>
    <row r="103" spans="1:151" x14ac:dyDescent="0.25">
      <c r="A103" t="s">
        <v>340</v>
      </c>
      <c r="B103" t="s">
        <v>119</v>
      </c>
      <c r="C103" t="s">
        <v>228</v>
      </c>
      <c r="D103" t="s">
        <v>229</v>
      </c>
      <c r="E103" s="62">
        <v>45469</v>
      </c>
      <c r="F103" s="62">
        <v>45499</v>
      </c>
      <c r="K103">
        <v>352</v>
      </c>
      <c r="P103">
        <v>51.3</v>
      </c>
      <c r="Q103">
        <v>51.3</v>
      </c>
      <c r="S103">
        <v>14</v>
      </c>
      <c r="T103">
        <v>2.72</v>
      </c>
      <c r="V103">
        <v>16.600000000000001</v>
      </c>
      <c r="W103">
        <v>11</v>
      </c>
      <c r="X103">
        <v>3.61</v>
      </c>
      <c r="AA103">
        <v>22.1</v>
      </c>
      <c r="AB103">
        <v>15</v>
      </c>
      <c r="AD103">
        <v>3.33</v>
      </c>
      <c r="AF103">
        <v>3.48</v>
      </c>
      <c r="AI103">
        <v>42.9</v>
      </c>
      <c r="AK103">
        <v>1.4</v>
      </c>
      <c r="AQ103">
        <v>5.34</v>
      </c>
      <c r="AR103">
        <v>42.3</v>
      </c>
      <c r="AW103">
        <v>9.4600000000000009</v>
      </c>
      <c r="AX103">
        <v>9.4600000000000009</v>
      </c>
      <c r="AY103">
        <v>42.6</v>
      </c>
      <c r="BC103">
        <v>55.1</v>
      </c>
      <c r="BE103">
        <v>10</v>
      </c>
      <c r="BF103">
        <v>1.1000000000000001</v>
      </c>
      <c r="BG103">
        <v>32</v>
      </c>
      <c r="BH103">
        <v>0.5</v>
      </c>
      <c r="BI103">
        <v>2.66</v>
      </c>
      <c r="BJ103">
        <v>2.66</v>
      </c>
      <c r="BL103">
        <v>4.04</v>
      </c>
      <c r="BM103">
        <v>0.45</v>
      </c>
      <c r="BO103">
        <v>1.43</v>
      </c>
      <c r="BP103">
        <v>1.06</v>
      </c>
      <c r="BQ103">
        <v>1.06</v>
      </c>
      <c r="BR103">
        <v>1.06</v>
      </c>
      <c r="BS103">
        <v>286</v>
      </c>
      <c r="BT103">
        <v>1.7</v>
      </c>
      <c r="BU103">
        <v>107.5</v>
      </c>
      <c r="BV103">
        <v>8.31</v>
      </c>
      <c r="BX103">
        <v>108</v>
      </c>
      <c r="CD103" s="58"/>
      <c r="CE103" s="58"/>
      <c r="CF103" s="58"/>
      <c r="CG103" s="58"/>
      <c r="CH103" s="58">
        <v>141.7955</v>
      </c>
      <c r="CI103" s="58"/>
      <c r="CJ103" s="58"/>
      <c r="CK103" s="58"/>
      <c r="CL103" s="58"/>
      <c r="CM103" s="58">
        <v>43.45523</v>
      </c>
      <c r="CN103" s="58">
        <v>45.572449970024834</v>
      </c>
      <c r="CO103" s="58"/>
      <c r="CP103" s="58">
        <v>77.459500000000006</v>
      </c>
      <c r="CQ103" s="58">
        <v>2.1946140000000001</v>
      </c>
      <c r="CR103" s="58"/>
      <c r="CS103" s="58">
        <v>5.4744482769230771</v>
      </c>
      <c r="CT103" s="58">
        <v>3.0873988843649673</v>
      </c>
      <c r="CU103" s="58">
        <v>0.98423393040456952</v>
      </c>
      <c r="CV103" s="58"/>
      <c r="CW103" s="58"/>
      <c r="CX103" s="58">
        <v>23.657920000000004</v>
      </c>
      <c r="CY103" s="58">
        <v>4.5297717329093805</v>
      </c>
      <c r="CZ103" s="58"/>
      <c r="DA103" s="58">
        <v>12.205755</v>
      </c>
      <c r="DB103" s="58"/>
      <c r="DC103" s="58">
        <v>1.0195011432706855</v>
      </c>
      <c r="DD103" s="58"/>
      <c r="DE103" s="58"/>
      <c r="DF103" s="58">
        <v>24.6281400581273</v>
      </c>
      <c r="DG103" s="58"/>
      <c r="DH103" s="58">
        <v>0.36389124806392065</v>
      </c>
      <c r="DI103" s="58"/>
      <c r="DJ103" s="58"/>
      <c r="DK103" s="58"/>
      <c r="DL103" s="58"/>
      <c r="DM103" s="58"/>
      <c r="DN103" s="58">
        <v>22.029700000000002</v>
      </c>
      <c r="DO103" s="58">
        <v>25.310373192274096</v>
      </c>
      <c r="DP103" s="58"/>
      <c r="DQ103" s="58"/>
      <c r="DR103" s="58"/>
      <c r="DS103" s="58"/>
      <c r="DT103" s="58">
        <v>6.2611049999999988</v>
      </c>
      <c r="DU103" s="58">
        <v>6.4636622106748636</v>
      </c>
      <c r="DV103" s="58">
        <v>20.340959999999999</v>
      </c>
      <c r="DW103" s="58"/>
      <c r="DX103" s="58"/>
      <c r="DY103" s="58"/>
      <c r="DZ103" s="58">
        <v>54.603280000000005</v>
      </c>
      <c r="EA103" s="58"/>
      <c r="EB103" s="58">
        <v>5.102270550678373</v>
      </c>
      <c r="EC103" s="58">
        <v>2.1583200000000002</v>
      </c>
      <c r="ED103" s="58">
        <v>19.867680000000004</v>
      </c>
      <c r="EE103" s="58">
        <v>1.0989900000000001</v>
      </c>
      <c r="EF103" s="58">
        <v>0.66757999999999995</v>
      </c>
      <c r="EG103" s="58">
        <v>0.68217995429929845</v>
      </c>
      <c r="EH103" s="58"/>
      <c r="EI103" s="58">
        <v>11.322104999999999</v>
      </c>
      <c r="EJ103" s="58">
        <v>1.4679279999999999</v>
      </c>
      <c r="EK103" s="58"/>
      <c r="EL103" s="58">
        <v>0.45682330417267175</v>
      </c>
      <c r="EM103" s="58">
        <v>2.2801439999999999</v>
      </c>
      <c r="EN103" s="58">
        <v>2.4154169999999997</v>
      </c>
      <c r="EO103" s="58">
        <v>2.3701919999999999</v>
      </c>
      <c r="EP103" s="58">
        <v>896.17039999999997</v>
      </c>
      <c r="EQ103" s="58">
        <v>3.9091</v>
      </c>
      <c r="ER103" s="58">
        <v>30.478358848152283</v>
      </c>
      <c r="ES103" s="58">
        <v>2.983361477115118</v>
      </c>
      <c r="ET103" s="58"/>
      <c r="EU103" s="58">
        <v>532.21519999999998</v>
      </c>
    </row>
    <row r="104" spans="1:151" x14ac:dyDescent="0.25">
      <c r="A104" t="s">
        <v>341</v>
      </c>
      <c r="B104" t="s">
        <v>119</v>
      </c>
      <c r="C104" t="s">
        <v>228</v>
      </c>
      <c r="D104" t="s">
        <v>229</v>
      </c>
      <c r="E104" s="62">
        <v>45469</v>
      </c>
      <c r="F104" s="62">
        <v>45499</v>
      </c>
      <c r="K104">
        <v>423</v>
      </c>
      <c r="P104">
        <v>50.3</v>
      </c>
      <c r="Q104">
        <v>50.3</v>
      </c>
      <c r="S104">
        <v>15</v>
      </c>
      <c r="T104">
        <v>3.06</v>
      </c>
      <c r="V104">
        <v>15.6</v>
      </c>
      <c r="W104">
        <v>9.01</v>
      </c>
      <c r="X104">
        <v>2.95</v>
      </c>
      <c r="AA104">
        <v>23.5</v>
      </c>
      <c r="AB104">
        <v>13.25</v>
      </c>
      <c r="AD104">
        <v>3.83</v>
      </c>
      <c r="AF104">
        <v>3.13</v>
      </c>
      <c r="AI104">
        <v>32.5</v>
      </c>
      <c r="AK104">
        <v>1.1599999999999999</v>
      </c>
      <c r="AQ104">
        <v>6.35</v>
      </c>
      <c r="AR104">
        <v>33.200000000000003</v>
      </c>
      <c r="AW104">
        <v>7.54</v>
      </c>
      <c r="AX104">
        <v>7.54</v>
      </c>
      <c r="AY104">
        <v>64.099999999999994</v>
      </c>
      <c r="BC104">
        <v>63.7</v>
      </c>
      <c r="BE104">
        <v>7.98</v>
      </c>
      <c r="BF104">
        <v>1.4</v>
      </c>
      <c r="BG104">
        <v>31.9</v>
      </c>
      <c r="BH104">
        <v>0.4</v>
      </c>
      <c r="BI104">
        <v>2.2200000000000002</v>
      </c>
      <c r="BJ104">
        <v>2.2200000000000002</v>
      </c>
      <c r="BL104">
        <v>4.4800000000000004</v>
      </c>
      <c r="BM104">
        <v>0.55000000000000004</v>
      </c>
      <c r="BO104">
        <v>1.18</v>
      </c>
      <c r="BP104">
        <v>1.18</v>
      </c>
      <c r="BQ104">
        <v>1.18</v>
      </c>
      <c r="BR104">
        <v>1.18</v>
      </c>
      <c r="BS104">
        <v>348</v>
      </c>
      <c r="BT104">
        <v>1</v>
      </c>
      <c r="BU104">
        <v>97.5</v>
      </c>
      <c r="BV104">
        <v>7.92</v>
      </c>
      <c r="BX104">
        <v>128</v>
      </c>
      <c r="CD104" s="58"/>
      <c r="CE104" s="58"/>
      <c r="CF104" s="58"/>
      <c r="CG104" s="58"/>
      <c r="CH104" s="58">
        <v>347.23150000000004</v>
      </c>
      <c r="CI104" s="58"/>
      <c r="CJ104" s="58"/>
      <c r="CK104" s="58"/>
      <c r="CL104" s="58"/>
      <c r="CM104" s="58">
        <v>25.065819999999999</v>
      </c>
      <c r="CN104" s="58">
        <v>26.287073567615401</v>
      </c>
      <c r="CO104" s="58"/>
      <c r="CP104" s="58">
        <v>36.537500000000001</v>
      </c>
      <c r="CQ104" s="58">
        <v>2.3960519999999996</v>
      </c>
      <c r="CR104" s="58"/>
      <c r="CS104" s="58">
        <v>3.362711415384616</v>
      </c>
      <c r="CT104" s="58">
        <v>2.1726140297383103</v>
      </c>
      <c r="CU104" s="58">
        <v>0.66001569450659359</v>
      </c>
      <c r="CV104" s="58"/>
      <c r="CW104" s="58"/>
      <c r="CX104" s="58">
        <v>29.43798</v>
      </c>
      <c r="CY104" s="58">
        <v>2.72016826709062</v>
      </c>
      <c r="CZ104" s="58"/>
      <c r="DA104" s="58">
        <v>7.9838609999999992</v>
      </c>
      <c r="DB104" s="58"/>
      <c r="DC104" s="58">
        <v>0.69875921055631252</v>
      </c>
      <c r="DD104" s="58"/>
      <c r="DE104" s="58"/>
      <c r="DF104" s="58">
        <v>15.597822036813957</v>
      </c>
      <c r="DG104" s="58"/>
      <c r="DH104" s="58">
        <v>0.32977644355792801</v>
      </c>
      <c r="DI104" s="58"/>
      <c r="DJ104" s="58"/>
      <c r="DK104" s="58"/>
      <c r="DL104" s="58"/>
      <c r="DM104" s="58"/>
      <c r="DN104" s="58">
        <v>14.376525000000003</v>
      </c>
      <c r="DO104" s="58">
        <v>13.763244408702045</v>
      </c>
      <c r="DP104" s="58"/>
      <c r="DQ104" s="58"/>
      <c r="DR104" s="58"/>
      <c r="DS104" s="58"/>
      <c r="DT104" s="58">
        <v>3.452385</v>
      </c>
      <c r="DU104" s="58">
        <v>3.5640754245777289</v>
      </c>
      <c r="DV104" s="58">
        <v>21.872</v>
      </c>
      <c r="DW104" s="58"/>
      <c r="DX104" s="58"/>
      <c r="DY104" s="58"/>
      <c r="DZ104" s="58">
        <v>71.168319999999994</v>
      </c>
      <c r="EA104" s="58"/>
      <c r="EB104" s="58">
        <v>3.0149780526735839</v>
      </c>
      <c r="EC104" s="58">
        <v>2.0313600000000003</v>
      </c>
      <c r="ED104" s="58">
        <v>20.695500000000003</v>
      </c>
      <c r="EE104" s="58">
        <v>0.85477000000000003</v>
      </c>
      <c r="EF104" s="58">
        <v>0.44889000000000001</v>
      </c>
      <c r="EG104" s="58">
        <v>0.4587072106495283</v>
      </c>
      <c r="EH104" s="58"/>
      <c r="EI104" s="58">
        <v>7.293939</v>
      </c>
      <c r="EJ104" s="58">
        <v>1.100946</v>
      </c>
      <c r="EK104" s="58"/>
      <c r="EL104" s="58">
        <v>0.30835573031655344</v>
      </c>
      <c r="EM104" s="58">
        <v>1.951168</v>
      </c>
      <c r="EN104" s="58">
        <v>2.0669239999999998</v>
      </c>
      <c r="EO104" s="58">
        <v>2.0282239999999998</v>
      </c>
      <c r="EP104" s="58">
        <v>610.53839999999991</v>
      </c>
      <c r="EQ104" s="58">
        <v>2.2698</v>
      </c>
      <c r="ER104" s="58">
        <v>21.588837517441203</v>
      </c>
      <c r="ES104" s="58">
        <v>2.0724114077669906</v>
      </c>
      <c r="ET104" s="58"/>
      <c r="EU104" s="58">
        <v>341.75240000000002</v>
      </c>
    </row>
    <row r="105" spans="1:151" x14ac:dyDescent="0.25">
      <c r="A105" t="s">
        <v>342</v>
      </c>
      <c r="B105" t="s">
        <v>119</v>
      </c>
      <c r="C105" t="s">
        <v>228</v>
      </c>
      <c r="D105" t="s">
        <v>229</v>
      </c>
      <c r="E105" s="62">
        <v>45469</v>
      </c>
      <c r="F105" s="62">
        <v>45499</v>
      </c>
      <c r="K105">
        <v>435</v>
      </c>
      <c r="P105">
        <v>43.6</v>
      </c>
      <c r="Q105">
        <v>43.6</v>
      </c>
      <c r="S105">
        <v>15</v>
      </c>
      <c r="T105">
        <v>2.78</v>
      </c>
      <c r="V105">
        <v>13.3</v>
      </c>
      <c r="W105">
        <v>8.08</v>
      </c>
      <c r="X105">
        <v>2.39</v>
      </c>
      <c r="AA105">
        <v>23.7</v>
      </c>
      <c r="AB105">
        <v>10.6</v>
      </c>
      <c r="AD105">
        <v>3.44</v>
      </c>
      <c r="AF105">
        <v>2.81</v>
      </c>
      <c r="AI105">
        <v>28.2</v>
      </c>
      <c r="AK105">
        <v>1.1000000000000001</v>
      </c>
      <c r="AQ105">
        <v>5.8</v>
      </c>
      <c r="AR105">
        <v>28.4</v>
      </c>
      <c r="AW105">
        <v>6.67</v>
      </c>
      <c r="AX105">
        <v>6.67</v>
      </c>
      <c r="AY105">
        <v>59</v>
      </c>
      <c r="BC105">
        <v>60.2</v>
      </c>
      <c r="BE105">
        <v>6.9</v>
      </c>
      <c r="BF105">
        <v>1.6</v>
      </c>
      <c r="BG105">
        <v>31</v>
      </c>
      <c r="BH105">
        <v>0.4</v>
      </c>
      <c r="BI105">
        <v>1.8</v>
      </c>
      <c r="BJ105">
        <v>1.8</v>
      </c>
      <c r="BL105">
        <v>4.46</v>
      </c>
      <c r="BM105">
        <v>0.55000000000000004</v>
      </c>
      <c r="BO105">
        <v>1.1399999999999999</v>
      </c>
      <c r="BP105">
        <v>1.1200000000000001</v>
      </c>
      <c r="BQ105">
        <v>1.1200000000000001</v>
      </c>
      <c r="BR105">
        <v>1.1200000000000001</v>
      </c>
      <c r="BS105">
        <v>312</v>
      </c>
      <c r="BT105">
        <v>1.1000000000000001</v>
      </c>
      <c r="BU105">
        <v>80.400000000000006</v>
      </c>
      <c r="BV105">
        <v>7.08</v>
      </c>
      <c r="BX105">
        <v>127</v>
      </c>
      <c r="CD105" s="58"/>
      <c r="CE105" s="58"/>
      <c r="CF105" s="58"/>
      <c r="CG105" s="58"/>
      <c r="CH105" s="58">
        <v>508.00750000000005</v>
      </c>
      <c r="CI105" s="58"/>
      <c r="CJ105" s="58"/>
      <c r="CK105" s="58"/>
      <c r="CL105" s="58"/>
      <c r="CM105" s="58">
        <v>149.34075000000001</v>
      </c>
      <c r="CN105" s="58">
        <v>156.61691027434412</v>
      </c>
      <c r="CO105" s="58"/>
      <c r="CP105" s="58">
        <v>32.152999999999999</v>
      </c>
      <c r="CQ105" s="58">
        <v>2.2264200000000001</v>
      </c>
      <c r="CR105" s="58"/>
      <c r="CS105" s="58">
        <v>5.4974019384615387</v>
      </c>
      <c r="CT105" s="58">
        <v>3.4876172582641294</v>
      </c>
      <c r="CU105" s="58">
        <v>0.98423393040456952</v>
      </c>
      <c r="CV105" s="58"/>
      <c r="CW105" s="58"/>
      <c r="CX105" s="58">
        <v>35.486879999999999</v>
      </c>
      <c r="CY105" s="58">
        <v>3.895834213036566</v>
      </c>
      <c r="CZ105" s="58"/>
      <c r="DA105" s="58">
        <v>4.8705090000000002</v>
      </c>
      <c r="DB105" s="58"/>
      <c r="DC105" s="58">
        <v>1.0996866264492786</v>
      </c>
      <c r="DD105" s="58"/>
      <c r="DE105" s="58"/>
      <c r="DF105" s="58">
        <v>24.041755771029031</v>
      </c>
      <c r="DG105" s="58"/>
      <c r="DH105" s="58">
        <v>0.47760726308389578</v>
      </c>
      <c r="DI105" s="58"/>
      <c r="DJ105" s="58"/>
      <c r="DK105" s="58"/>
      <c r="DL105" s="58"/>
      <c r="DM105" s="58"/>
      <c r="DN105" s="58">
        <v>10.371125000000001</v>
      </c>
      <c r="DO105" s="58">
        <v>22.511069244741478</v>
      </c>
      <c r="DP105" s="58"/>
      <c r="DQ105" s="58"/>
      <c r="DR105" s="58"/>
      <c r="DS105" s="58"/>
      <c r="DT105" s="58">
        <v>5.4418949999999997</v>
      </c>
      <c r="DU105" s="58">
        <v>5.6179493980631996</v>
      </c>
      <c r="DV105" s="58">
        <v>19.356719999999999</v>
      </c>
      <c r="DW105" s="58"/>
      <c r="DX105" s="58"/>
      <c r="DY105" s="58"/>
      <c r="DZ105" s="58">
        <v>111.9674</v>
      </c>
      <c r="EA105" s="58"/>
      <c r="EB105" s="58">
        <v>4.8355609537110933</v>
      </c>
      <c r="EC105" s="58">
        <v>2.5392000000000001</v>
      </c>
      <c r="ED105" s="58">
        <v>30.156300000000002</v>
      </c>
      <c r="EE105" s="58">
        <v>0.48844000000000004</v>
      </c>
      <c r="EF105" s="58">
        <v>0.78268000000000004</v>
      </c>
      <c r="EG105" s="58">
        <v>0.79979718779917763</v>
      </c>
      <c r="EH105" s="58"/>
      <c r="EI105" s="58">
        <v>6.4291349999999996</v>
      </c>
      <c r="EJ105" s="58">
        <v>0.86741199999999996</v>
      </c>
      <c r="EK105" s="58"/>
      <c r="EL105" s="58">
        <v>0.50250563458993891</v>
      </c>
      <c r="EM105" s="58">
        <v>1.5427840000000002</v>
      </c>
      <c r="EN105" s="58">
        <v>1.6343120000000002</v>
      </c>
      <c r="EO105" s="58">
        <v>1.6037120000000002</v>
      </c>
      <c r="EP105" s="58">
        <v>774.77679999999998</v>
      </c>
      <c r="EQ105" s="58">
        <v>1.7653999999999996</v>
      </c>
      <c r="ER105" s="58">
        <v>32.510249438029106</v>
      </c>
      <c r="ES105" s="58">
        <v>3.5868658980582526</v>
      </c>
      <c r="ET105" s="58"/>
      <c r="EU105" s="58">
        <v>195.86600000000001</v>
      </c>
    </row>
    <row r="106" spans="1:151" x14ac:dyDescent="0.25">
      <c r="A106" t="s">
        <v>343</v>
      </c>
      <c r="B106" t="s">
        <v>119</v>
      </c>
      <c r="C106" t="s">
        <v>228</v>
      </c>
      <c r="D106" t="s">
        <v>229</v>
      </c>
      <c r="E106" s="62">
        <v>45469</v>
      </c>
      <c r="F106" s="62">
        <v>45499</v>
      </c>
      <c r="K106">
        <v>392</v>
      </c>
      <c r="P106">
        <v>38.5</v>
      </c>
      <c r="Q106">
        <v>38.5</v>
      </c>
      <c r="S106">
        <v>15</v>
      </c>
      <c r="T106">
        <v>2.73</v>
      </c>
      <c r="V106">
        <v>11.6</v>
      </c>
      <c r="W106">
        <v>6.62</v>
      </c>
      <c r="X106">
        <v>2.39</v>
      </c>
      <c r="AA106">
        <v>23.9</v>
      </c>
      <c r="AB106">
        <v>9.6</v>
      </c>
      <c r="AD106">
        <v>3.37</v>
      </c>
      <c r="AF106">
        <v>2.2999999999999998</v>
      </c>
      <c r="AI106">
        <v>27.7</v>
      </c>
      <c r="AK106">
        <v>0.96</v>
      </c>
      <c r="AQ106">
        <v>5.98</v>
      </c>
      <c r="AR106">
        <v>26.6</v>
      </c>
      <c r="AW106">
        <v>6.44</v>
      </c>
      <c r="AX106">
        <v>6.44</v>
      </c>
      <c r="AY106">
        <v>57.8</v>
      </c>
      <c r="BC106">
        <v>60.9</v>
      </c>
      <c r="BE106">
        <v>6.72</v>
      </c>
      <c r="BF106">
        <v>1.7</v>
      </c>
      <c r="BG106">
        <v>32.299999999999997</v>
      </c>
      <c r="BH106">
        <v>0.4</v>
      </c>
      <c r="BI106">
        <v>1.71</v>
      </c>
      <c r="BJ106">
        <v>1.71</v>
      </c>
      <c r="BL106">
        <v>4.5199999999999996</v>
      </c>
      <c r="BM106">
        <v>0.55000000000000004</v>
      </c>
      <c r="BO106">
        <v>0.91</v>
      </c>
      <c r="BP106">
        <v>0.98</v>
      </c>
      <c r="BQ106">
        <v>0.98</v>
      </c>
      <c r="BR106">
        <v>0.98</v>
      </c>
      <c r="BS106">
        <v>293</v>
      </c>
      <c r="BT106">
        <v>0.8</v>
      </c>
      <c r="BU106">
        <v>72</v>
      </c>
      <c r="BV106">
        <v>6.4</v>
      </c>
      <c r="BX106">
        <v>128</v>
      </c>
      <c r="CD106" s="58"/>
      <c r="CE106" s="58"/>
      <c r="CF106" s="58"/>
      <c r="CG106" s="58"/>
      <c r="CH106" s="58">
        <v>443.25050000000005</v>
      </c>
      <c r="CI106" s="58"/>
      <c r="CJ106" s="58"/>
      <c r="CK106" s="58"/>
      <c r="CL106" s="58"/>
      <c r="CM106" s="58">
        <v>47.320520000000002</v>
      </c>
      <c r="CN106" s="58">
        <v>49.626064118301976</v>
      </c>
      <c r="CO106" s="58"/>
      <c r="CP106" s="58">
        <v>52.614000000000004</v>
      </c>
      <c r="CQ106" s="58">
        <v>2.4384600000000001</v>
      </c>
      <c r="CR106" s="58"/>
      <c r="CS106" s="58">
        <v>9.1585109538461555</v>
      </c>
      <c r="CT106" s="58">
        <v>5.1685344286406112</v>
      </c>
      <c r="CU106" s="58">
        <v>2.0726808652049171</v>
      </c>
      <c r="CV106" s="58"/>
      <c r="CW106" s="58"/>
      <c r="CX106" s="58">
        <v>34.411520000000003</v>
      </c>
      <c r="CY106" s="58">
        <v>7.6994593322734497</v>
      </c>
      <c r="CZ106" s="58"/>
      <c r="DA106" s="58">
        <v>4.5285120000000001</v>
      </c>
      <c r="DB106" s="58"/>
      <c r="DC106" s="58">
        <v>1.7297154228525113</v>
      </c>
      <c r="DD106" s="58"/>
      <c r="DE106" s="58"/>
      <c r="DF106" s="58">
        <v>43.509714102691568</v>
      </c>
      <c r="DG106" s="58"/>
      <c r="DH106" s="58">
        <v>0.72778249612784129</v>
      </c>
      <c r="DI106" s="58"/>
      <c r="DJ106" s="58"/>
      <c r="DK106" s="58"/>
      <c r="DL106" s="58"/>
      <c r="DM106" s="58"/>
      <c r="DN106" s="58">
        <v>10.671530000000001</v>
      </c>
      <c r="DO106" s="58">
        <v>43.272573522275074</v>
      </c>
      <c r="DP106" s="58"/>
      <c r="DQ106" s="58"/>
      <c r="DR106" s="58"/>
      <c r="DS106" s="58"/>
      <c r="DT106" s="58">
        <v>10.286936999999998</v>
      </c>
      <c r="DU106" s="58">
        <v>10.619736604080757</v>
      </c>
      <c r="DV106" s="58">
        <v>28.542960000000001</v>
      </c>
      <c r="DW106" s="58"/>
      <c r="DX106" s="58"/>
      <c r="DY106" s="58"/>
      <c r="DZ106" s="58">
        <v>106.75247999999999</v>
      </c>
      <c r="EA106" s="58"/>
      <c r="EB106" s="58">
        <v>9.1840869912210703</v>
      </c>
      <c r="EC106" s="58">
        <v>2.1583200000000002</v>
      </c>
      <c r="ED106" s="58">
        <v>40.208400000000005</v>
      </c>
      <c r="EE106" s="58">
        <v>0.61055000000000004</v>
      </c>
      <c r="EF106" s="58">
        <v>1.3351599999999999</v>
      </c>
      <c r="EG106" s="58">
        <v>1.3643599085985969</v>
      </c>
      <c r="EH106" s="58"/>
      <c r="EI106" s="58">
        <v>6.1332809999999993</v>
      </c>
      <c r="EJ106" s="58">
        <v>0.90077399999999996</v>
      </c>
      <c r="EK106" s="58"/>
      <c r="EL106" s="58">
        <v>0.79944078230217552</v>
      </c>
      <c r="EM106" s="58">
        <v>1.6789120000000002</v>
      </c>
      <c r="EN106" s="58">
        <v>1.778516</v>
      </c>
      <c r="EO106" s="58">
        <v>1.7452160000000001</v>
      </c>
      <c r="EP106" s="58">
        <v>608.75319999999999</v>
      </c>
      <c r="EQ106" s="58">
        <v>1.2609999999999999</v>
      </c>
      <c r="ER106" s="58">
        <v>48.384394671441754</v>
      </c>
      <c r="ES106" s="58">
        <v>4.8963566227461861</v>
      </c>
      <c r="ET106" s="58"/>
      <c r="EU106" s="58">
        <v>183.7088</v>
      </c>
    </row>
    <row r="107" spans="1:151" x14ac:dyDescent="0.25">
      <c r="A107" t="s">
        <v>344</v>
      </c>
      <c r="B107" t="s">
        <v>119</v>
      </c>
      <c r="C107" t="s">
        <v>228</v>
      </c>
      <c r="D107" t="s">
        <v>229</v>
      </c>
      <c r="E107" s="62">
        <v>45469</v>
      </c>
      <c r="F107" s="62">
        <v>45499</v>
      </c>
      <c r="K107">
        <v>313</v>
      </c>
      <c r="P107">
        <v>68</v>
      </c>
      <c r="Q107">
        <v>68</v>
      </c>
      <c r="S107">
        <v>20</v>
      </c>
      <c r="T107">
        <v>2.8</v>
      </c>
      <c r="V107">
        <v>16.25</v>
      </c>
      <c r="W107">
        <v>9.15</v>
      </c>
      <c r="X107">
        <v>3.33</v>
      </c>
      <c r="AA107">
        <v>25.3</v>
      </c>
      <c r="AB107">
        <v>13.9</v>
      </c>
      <c r="AD107">
        <v>3.47</v>
      </c>
      <c r="AF107">
        <v>3.25</v>
      </c>
      <c r="AI107">
        <v>40.200000000000003</v>
      </c>
      <c r="AK107">
        <v>1.56</v>
      </c>
      <c r="AQ107">
        <v>6.47</v>
      </c>
      <c r="AR107">
        <v>40.4</v>
      </c>
      <c r="AW107">
        <v>9.98</v>
      </c>
      <c r="AX107">
        <v>9.98</v>
      </c>
      <c r="AY107">
        <v>47.7</v>
      </c>
      <c r="BC107">
        <v>68.900000000000006</v>
      </c>
      <c r="BE107">
        <v>9.93</v>
      </c>
      <c r="BF107">
        <v>1.2</v>
      </c>
      <c r="BG107">
        <v>24.4</v>
      </c>
      <c r="BH107">
        <v>0.5</v>
      </c>
      <c r="BI107">
        <v>2.34</v>
      </c>
      <c r="BJ107">
        <v>2.34</v>
      </c>
      <c r="BL107">
        <v>5.55</v>
      </c>
      <c r="BM107">
        <v>0.52</v>
      </c>
      <c r="BO107">
        <v>1.35</v>
      </c>
      <c r="BP107">
        <v>1.26</v>
      </c>
      <c r="BQ107">
        <v>1.26</v>
      </c>
      <c r="BR107">
        <v>1.26</v>
      </c>
      <c r="BS107">
        <v>298</v>
      </c>
      <c r="BT107">
        <v>1.5</v>
      </c>
      <c r="BU107">
        <v>94</v>
      </c>
      <c r="BV107">
        <v>7.72</v>
      </c>
      <c r="BX107">
        <v>128</v>
      </c>
      <c r="CD107" s="58"/>
      <c r="CE107" s="58"/>
      <c r="CF107" s="58"/>
      <c r="CG107" s="58"/>
      <c r="CH107" s="58">
        <v>473.39600000000002</v>
      </c>
      <c r="CI107" s="58"/>
      <c r="CJ107" s="58"/>
      <c r="CK107" s="58"/>
      <c r="CL107" s="58"/>
      <c r="CM107" s="58">
        <v>64.07011</v>
      </c>
      <c r="CN107" s="58">
        <v>67.191725427502931</v>
      </c>
      <c r="CO107" s="58"/>
      <c r="CP107" s="58">
        <v>27.7685</v>
      </c>
      <c r="CQ107" s="58">
        <v>1.8977580000000001</v>
      </c>
      <c r="CR107" s="58"/>
      <c r="CS107" s="58">
        <v>33.282809230769232</v>
      </c>
      <c r="CT107" s="58">
        <v>17.323738184492317</v>
      </c>
      <c r="CU107" s="58">
        <v>9.9118146403095473</v>
      </c>
      <c r="CV107" s="58"/>
      <c r="CW107" s="58"/>
      <c r="CX107" s="58">
        <v>33.067320000000002</v>
      </c>
      <c r="CY107" s="58">
        <v>33.771580604133547</v>
      </c>
      <c r="CZ107" s="58"/>
      <c r="DA107" s="58">
        <v>3.7855530000000002</v>
      </c>
      <c r="DB107" s="58"/>
      <c r="DC107" s="58">
        <v>5.9222706861903864</v>
      </c>
      <c r="DD107" s="58"/>
      <c r="DE107" s="58"/>
      <c r="DF107" s="58">
        <v>187.05658758434782</v>
      </c>
      <c r="DG107" s="58"/>
      <c r="DH107" s="58">
        <v>2.285691901901501</v>
      </c>
      <c r="DI107" s="58"/>
      <c r="DJ107" s="58"/>
      <c r="DK107" s="58"/>
      <c r="DL107" s="58"/>
      <c r="DM107" s="58"/>
      <c r="DN107" s="58">
        <v>8.525780000000001</v>
      </c>
      <c r="DO107" s="58">
        <v>201.78315955130961</v>
      </c>
      <c r="DP107" s="58"/>
      <c r="DQ107" s="58"/>
      <c r="DR107" s="58"/>
      <c r="DS107" s="58"/>
      <c r="DT107" s="58">
        <v>50.791019999999996</v>
      </c>
      <c r="DU107" s="58">
        <v>52.434194381923191</v>
      </c>
      <c r="DV107" s="58">
        <v>52.930239999999991</v>
      </c>
      <c r="DW107" s="58"/>
      <c r="DX107" s="58"/>
      <c r="DY107" s="58"/>
      <c r="DZ107" s="58">
        <v>89.420540000000003</v>
      </c>
      <c r="EA107" s="58"/>
      <c r="EB107" s="58">
        <v>39.774518156424577</v>
      </c>
      <c r="EC107" s="58">
        <v>1.9044000000000001</v>
      </c>
      <c r="ED107" s="58">
        <v>107.14356000000001</v>
      </c>
      <c r="EE107" s="58">
        <v>0.48844000000000004</v>
      </c>
      <c r="EF107" s="58">
        <v>5.3981900000000005</v>
      </c>
      <c r="EG107" s="58">
        <v>5.5162482511443276</v>
      </c>
      <c r="EH107" s="58"/>
      <c r="EI107" s="58">
        <v>5.0295179999999995</v>
      </c>
      <c r="EJ107" s="58">
        <v>0.86741199999999996</v>
      </c>
      <c r="EK107" s="58"/>
      <c r="EL107" s="58">
        <v>2.2955371034676753</v>
      </c>
      <c r="EM107" s="58">
        <v>1.7469760000000001</v>
      </c>
      <c r="EN107" s="58">
        <v>1.8506180000000001</v>
      </c>
      <c r="EO107" s="58">
        <v>1.815968</v>
      </c>
      <c r="EP107" s="58">
        <v>664.09439999999995</v>
      </c>
      <c r="EQ107" s="58">
        <v>1.3871</v>
      </c>
      <c r="ER107" s="58">
        <v>126.61218238169928</v>
      </c>
      <c r="ES107" s="58">
        <v>14.859873006241333</v>
      </c>
      <c r="ET107" s="58"/>
      <c r="EU107" s="58">
        <v>159.39439999999999</v>
      </c>
    </row>
    <row r="108" spans="1:151" x14ac:dyDescent="0.25">
      <c r="A108" t="s">
        <v>345</v>
      </c>
      <c r="B108" t="s">
        <v>119</v>
      </c>
      <c r="C108" t="s">
        <v>228</v>
      </c>
      <c r="D108" t="s">
        <v>229</v>
      </c>
      <c r="E108" s="62">
        <v>45469</v>
      </c>
      <c r="F108" s="62">
        <v>45499</v>
      </c>
      <c r="K108">
        <v>217</v>
      </c>
      <c r="P108">
        <v>30.1</v>
      </c>
      <c r="Q108">
        <v>30.1</v>
      </c>
      <c r="S108">
        <v>14</v>
      </c>
      <c r="T108">
        <v>1.48</v>
      </c>
      <c r="V108">
        <v>6.5</v>
      </c>
      <c r="W108">
        <v>3.84</v>
      </c>
      <c r="X108">
        <v>1.32</v>
      </c>
      <c r="AA108">
        <v>18</v>
      </c>
      <c r="AB108">
        <v>5.24</v>
      </c>
      <c r="AD108">
        <v>2.86</v>
      </c>
      <c r="AF108">
        <v>1.25</v>
      </c>
      <c r="AI108">
        <v>15.6</v>
      </c>
      <c r="AK108">
        <v>0.53</v>
      </c>
      <c r="AQ108">
        <v>4.7300000000000004</v>
      </c>
      <c r="AR108">
        <v>17</v>
      </c>
      <c r="AW108">
        <v>4.1500000000000004</v>
      </c>
      <c r="AX108">
        <v>4.1500000000000004</v>
      </c>
      <c r="AY108">
        <v>37.1</v>
      </c>
      <c r="BC108">
        <v>52.8</v>
      </c>
      <c r="BE108">
        <v>3.95</v>
      </c>
      <c r="BF108">
        <v>1.2</v>
      </c>
      <c r="BG108">
        <v>118</v>
      </c>
      <c r="BH108">
        <v>0.4</v>
      </c>
      <c r="BI108">
        <v>0.94</v>
      </c>
      <c r="BJ108">
        <v>0.94</v>
      </c>
      <c r="BL108">
        <v>3.59</v>
      </c>
      <c r="BM108">
        <v>0.41</v>
      </c>
      <c r="BO108">
        <v>0.59</v>
      </c>
      <c r="BP108">
        <v>0.87</v>
      </c>
      <c r="BQ108">
        <v>0.87</v>
      </c>
      <c r="BR108">
        <v>0.87</v>
      </c>
      <c r="BS108">
        <v>291</v>
      </c>
      <c r="BT108">
        <v>6.4</v>
      </c>
      <c r="BU108">
        <v>35.299999999999997</v>
      </c>
      <c r="BV108">
        <v>3.23</v>
      </c>
      <c r="BX108">
        <v>98</v>
      </c>
      <c r="CD108" s="58"/>
      <c r="CE108" s="58"/>
      <c r="CF108" s="58"/>
      <c r="CG108" s="58"/>
      <c r="CH108" s="58">
        <v>334.95</v>
      </c>
      <c r="CI108" s="58"/>
      <c r="CJ108" s="58"/>
      <c r="CK108" s="58"/>
      <c r="CL108" s="58"/>
      <c r="CM108" s="58">
        <v>44.392269999999996</v>
      </c>
      <c r="CN108" s="58">
        <v>46.555144309001108</v>
      </c>
      <c r="CO108" s="58"/>
      <c r="CP108" s="58">
        <v>21.922499999999999</v>
      </c>
      <c r="CQ108" s="58">
        <v>3.0321720000000001</v>
      </c>
      <c r="CR108" s="58"/>
      <c r="CS108" s="58">
        <v>13.944349384615386</v>
      </c>
      <c r="CT108" s="58">
        <v>9.033500439438237</v>
      </c>
      <c r="CU108" s="58">
        <v>2.9874394593456346</v>
      </c>
      <c r="CV108" s="58"/>
      <c r="CW108" s="58"/>
      <c r="CX108" s="58">
        <v>30.647760000000002</v>
      </c>
      <c r="CY108" s="58">
        <v>12.390596979332273</v>
      </c>
      <c r="CZ108" s="58"/>
      <c r="DA108" s="58">
        <v>3.6558300000000004</v>
      </c>
      <c r="DB108" s="58"/>
      <c r="DC108" s="58">
        <v>2.7950368422252501</v>
      </c>
      <c r="DD108" s="58"/>
      <c r="DE108" s="58"/>
      <c r="DF108" s="58">
        <v>59.342089854344827</v>
      </c>
      <c r="DG108" s="58"/>
      <c r="DH108" s="58">
        <v>1.159903353203747</v>
      </c>
      <c r="DI108" s="58"/>
      <c r="DJ108" s="58"/>
      <c r="DK108" s="58"/>
      <c r="DL108" s="58"/>
      <c r="DM108" s="58"/>
      <c r="DN108" s="58">
        <v>9.0550650000000008</v>
      </c>
      <c r="DO108" s="58">
        <v>54.936339970327651</v>
      </c>
      <c r="DP108" s="58"/>
      <c r="DQ108" s="58"/>
      <c r="DR108" s="58"/>
      <c r="DS108" s="58"/>
      <c r="DT108" s="58">
        <v>12.931815</v>
      </c>
      <c r="DU108" s="58">
        <v>13.35018082765556</v>
      </c>
      <c r="DV108" s="58">
        <v>54.461279999999995</v>
      </c>
      <c r="DW108" s="58"/>
      <c r="DX108" s="58"/>
      <c r="DY108" s="58"/>
      <c r="DZ108" s="58">
        <v>93.408420000000007</v>
      </c>
      <c r="EA108" s="58"/>
      <c r="EB108" s="58">
        <v>11.10903451715882</v>
      </c>
      <c r="EC108" s="58">
        <v>2.5392000000000001</v>
      </c>
      <c r="ED108" s="58">
        <v>76.869</v>
      </c>
      <c r="EE108" s="58">
        <v>0.48844000000000004</v>
      </c>
      <c r="EF108" s="58">
        <v>2.1178400000000002</v>
      </c>
      <c r="EG108" s="58">
        <v>2.1641570963977745</v>
      </c>
      <c r="EH108" s="58"/>
      <c r="EI108" s="58">
        <v>5.0408969999999993</v>
      </c>
      <c r="EJ108" s="58">
        <v>0.88409300000000002</v>
      </c>
      <c r="EK108" s="58"/>
      <c r="EL108" s="58">
        <v>1.107796512618729</v>
      </c>
      <c r="EM108" s="58">
        <v>1.2478400000000003</v>
      </c>
      <c r="EN108" s="58">
        <v>1.3218700000000001</v>
      </c>
      <c r="EO108" s="58">
        <v>1.2971200000000001</v>
      </c>
      <c r="EP108" s="58">
        <v>673.0204</v>
      </c>
      <c r="EQ108" s="58">
        <v>1.5131999999999999</v>
      </c>
      <c r="ER108" s="58">
        <v>74.290999692371187</v>
      </c>
      <c r="ES108" s="58">
        <v>7.2078924237170598</v>
      </c>
      <c r="ET108" s="58"/>
      <c r="EU108" s="58">
        <v>163.4468</v>
      </c>
    </row>
    <row r="109" spans="1:151" x14ac:dyDescent="0.25">
      <c r="A109" t="s">
        <v>346</v>
      </c>
      <c r="B109" t="s">
        <v>119</v>
      </c>
      <c r="C109" t="s">
        <v>228</v>
      </c>
      <c r="D109" t="s">
        <v>229</v>
      </c>
      <c r="E109" s="62">
        <v>45469</v>
      </c>
      <c r="F109" s="62">
        <v>45499</v>
      </c>
      <c r="K109">
        <v>162.5</v>
      </c>
      <c r="P109">
        <v>30.3</v>
      </c>
      <c r="Q109">
        <v>30.3</v>
      </c>
      <c r="S109">
        <v>37</v>
      </c>
      <c r="T109">
        <v>2.5499999999999998</v>
      </c>
      <c r="V109">
        <v>4.78</v>
      </c>
      <c r="W109">
        <v>2.94</v>
      </c>
      <c r="X109">
        <v>1.1100000000000001</v>
      </c>
      <c r="AA109">
        <v>28.4</v>
      </c>
      <c r="AB109">
        <v>4.29</v>
      </c>
      <c r="AD109">
        <v>4.45</v>
      </c>
      <c r="AF109">
        <v>0.9</v>
      </c>
      <c r="AI109">
        <v>18</v>
      </c>
      <c r="AK109">
        <v>0.4</v>
      </c>
      <c r="AQ109">
        <v>8.3000000000000007</v>
      </c>
      <c r="AR109">
        <v>15.8</v>
      </c>
      <c r="AW109">
        <v>3.6</v>
      </c>
      <c r="AX109">
        <v>3.6</v>
      </c>
      <c r="AY109">
        <v>21.3</v>
      </c>
      <c r="BC109">
        <v>62</v>
      </c>
      <c r="BE109">
        <v>3.58</v>
      </c>
      <c r="BF109">
        <v>2</v>
      </c>
      <c r="BG109">
        <v>15.4</v>
      </c>
      <c r="BH109">
        <v>0.5</v>
      </c>
      <c r="BI109">
        <v>0.67</v>
      </c>
      <c r="BJ109">
        <v>0.67</v>
      </c>
      <c r="BL109">
        <v>7.83</v>
      </c>
      <c r="BM109">
        <v>0.63</v>
      </c>
      <c r="BO109">
        <v>0.38</v>
      </c>
      <c r="BP109">
        <v>1.58</v>
      </c>
      <c r="BQ109">
        <v>1.58</v>
      </c>
      <c r="BR109">
        <v>1.58</v>
      </c>
      <c r="BS109">
        <v>394</v>
      </c>
      <c r="BT109">
        <v>3.2</v>
      </c>
      <c r="BU109">
        <v>28.9</v>
      </c>
      <c r="BV109">
        <v>2.6</v>
      </c>
      <c r="BX109">
        <v>168</v>
      </c>
      <c r="CD109" s="58"/>
      <c r="CE109" s="58"/>
      <c r="CF109" s="58"/>
      <c r="CG109" s="58"/>
      <c r="CH109" s="58">
        <v>209.34375</v>
      </c>
      <c r="CI109" s="58"/>
      <c r="CJ109" s="58"/>
      <c r="CK109" s="58"/>
      <c r="CL109" s="58"/>
      <c r="CM109" s="58">
        <v>40.292719999999996</v>
      </c>
      <c r="CN109" s="58">
        <v>42.255856575979898</v>
      </c>
      <c r="CO109" s="58"/>
      <c r="CP109" s="58">
        <v>52.614000000000004</v>
      </c>
      <c r="CQ109" s="58">
        <v>3.0109680000000001</v>
      </c>
      <c r="CR109" s="58"/>
      <c r="CS109" s="58">
        <v>7.5976619692307699</v>
      </c>
      <c r="CT109" s="58">
        <v>4.3680976808422871</v>
      </c>
      <c r="CU109" s="58">
        <v>1.7947795201495091</v>
      </c>
      <c r="CV109" s="58"/>
      <c r="CW109" s="58"/>
      <c r="CX109" s="58">
        <v>24.598860000000002</v>
      </c>
      <c r="CY109" s="58">
        <v>7.065521812400636</v>
      </c>
      <c r="CZ109" s="58"/>
      <c r="DA109" s="58">
        <v>7.6536569999999999</v>
      </c>
      <c r="DB109" s="58"/>
      <c r="DC109" s="58">
        <v>1.3860633520871117</v>
      </c>
      <c r="DD109" s="58"/>
      <c r="DE109" s="58"/>
      <c r="DF109" s="58">
        <v>35.769441512994412</v>
      </c>
      <c r="DG109" s="58"/>
      <c r="DH109" s="58">
        <v>0.63680968411186112</v>
      </c>
      <c r="DI109" s="58"/>
      <c r="DJ109" s="58"/>
      <c r="DK109" s="58"/>
      <c r="DL109" s="58"/>
      <c r="DM109" s="58"/>
      <c r="DN109" s="58">
        <v>15.878550000000001</v>
      </c>
      <c r="DO109" s="58">
        <v>36.974139640326676</v>
      </c>
      <c r="DP109" s="58"/>
      <c r="DQ109" s="58"/>
      <c r="DR109" s="58"/>
      <c r="DS109" s="58"/>
      <c r="DT109" s="58">
        <v>9.1283399999999997</v>
      </c>
      <c r="DU109" s="58">
        <v>9.4236570548156884</v>
      </c>
      <c r="DV109" s="58">
        <v>38.385359999999999</v>
      </c>
      <c r="DW109" s="58"/>
      <c r="DX109" s="58"/>
      <c r="DY109" s="58"/>
      <c r="DZ109" s="58">
        <v>52.762720000000002</v>
      </c>
      <c r="EA109" s="58"/>
      <c r="EB109" s="58">
        <v>7.2011591181165207</v>
      </c>
      <c r="EC109" s="58">
        <v>2.4122400000000002</v>
      </c>
      <c r="ED109" s="58">
        <v>37.01538</v>
      </c>
      <c r="EE109" s="58">
        <v>0.97688000000000008</v>
      </c>
      <c r="EF109" s="58">
        <v>1.1394900000000001</v>
      </c>
      <c r="EG109" s="58">
        <v>1.1644106116488027</v>
      </c>
      <c r="EH109" s="58"/>
      <c r="EI109" s="58">
        <v>8.3977019999999989</v>
      </c>
      <c r="EJ109" s="58">
        <v>1.1676699999999998</v>
      </c>
      <c r="EK109" s="58"/>
      <c r="EL109" s="58">
        <v>0.61671146063310689</v>
      </c>
      <c r="EM109" s="58">
        <v>1.9057920000000002</v>
      </c>
      <c r="EN109" s="58">
        <v>2.018856</v>
      </c>
      <c r="EO109" s="58">
        <v>1.9810559999999999</v>
      </c>
      <c r="EP109" s="58">
        <v>733.71719999999993</v>
      </c>
      <c r="EQ109" s="58">
        <v>2.6480999999999999</v>
      </c>
      <c r="ER109" s="58">
        <v>42.28872290181129</v>
      </c>
      <c r="ES109" s="58">
        <v>3.9740196775312073</v>
      </c>
      <c r="ET109" s="58"/>
      <c r="EU109" s="58">
        <v>332.29680000000002</v>
      </c>
    </row>
    <row r="110" spans="1:151" x14ac:dyDescent="0.25">
      <c r="A110" t="s">
        <v>347</v>
      </c>
      <c r="B110" t="s">
        <v>119</v>
      </c>
      <c r="C110" t="s">
        <v>228</v>
      </c>
      <c r="D110" t="s">
        <v>229</v>
      </c>
      <c r="E110" s="62">
        <v>45469</v>
      </c>
      <c r="F110" s="62">
        <v>45499</v>
      </c>
      <c r="K110">
        <v>174.5</v>
      </c>
      <c r="P110">
        <v>34.1</v>
      </c>
      <c r="Q110">
        <v>34.1</v>
      </c>
      <c r="S110">
        <v>22</v>
      </c>
      <c r="T110">
        <v>3.09</v>
      </c>
      <c r="V110">
        <v>4.5999999999999996</v>
      </c>
      <c r="W110">
        <v>2.85</v>
      </c>
      <c r="X110">
        <v>0.81</v>
      </c>
      <c r="AA110">
        <v>29.5</v>
      </c>
      <c r="AB110">
        <v>3.96</v>
      </c>
      <c r="AD110">
        <v>4.03</v>
      </c>
      <c r="AF110">
        <v>0.92</v>
      </c>
      <c r="AI110">
        <v>20.8</v>
      </c>
      <c r="AK110">
        <v>0.42</v>
      </c>
      <c r="AQ110">
        <v>7.34</v>
      </c>
      <c r="AR110">
        <v>15</v>
      </c>
      <c r="AW110">
        <v>3.94</v>
      </c>
      <c r="AX110">
        <v>3.94</v>
      </c>
      <c r="AY110">
        <v>25.1</v>
      </c>
      <c r="BC110">
        <v>65.2</v>
      </c>
      <c r="BE110">
        <v>3.64</v>
      </c>
      <c r="BF110">
        <v>1.8</v>
      </c>
      <c r="BG110">
        <v>12.4</v>
      </c>
      <c r="BH110">
        <v>0.5</v>
      </c>
      <c r="BI110">
        <v>0.64</v>
      </c>
      <c r="BJ110">
        <v>0.64</v>
      </c>
      <c r="BL110">
        <v>7.02</v>
      </c>
      <c r="BM110">
        <v>0.62</v>
      </c>
      <c r="BO110">
        <v>0.36</v>
      </c>
      <c r="BP110">
        <v>1.67</v>
      </c>
      <c r="BQ110">
        <v>1.67</v>
      </c>
      <c r="BR110">
        <v>1.67</v>
      </c>
      <c r="BS110">
        <v>399</v>
      </c>
      <c r="BT110">
        <v>1.3</v>
      </c>
      <c r="BU110">
        <v>29.1</v>
      </c>
      <c r="BV110">
        <v>2.42</v>
      </c>
      <c r="BX110">
        <v>153</v>
      </c>
      <c r="CD110" s="58"/>
      <c r="CE110" s="58"/>
      <c r="CF110" s="58"/>
      <c r="CG110" s="58"/>
      <c r="CH110" s="58">
        <v>282.47450000000003</v>
      </c>
      <c r="CI110" s="58"/>
      <c r="CJ110" s="58"/>
      <c r="CK110" s="58"/>
      <c r="CL110" s="58"/>
      <c r="CM110" s="58">
        <v>57.042310000000001</v>
      </c>
      <c r="CN110" s="58">
        <v>59.821517885180853</v>
      </c>
      <c r="CO110" s="58"/>
      <c r="CP110" s="58">
        <v>30.691500000000001</v>
      </c>
      <c r="CQ110" s="58">
        <v>1.6963200000000001</v>
      </c>
      <c r="CR110" s="58"/>
      <c r="CS110" s="58">
        <v>7.8501522461538471</v>
      </c>
      <c r="CT110" s="58">
        <v>4.9398382149839479</v>
      </c>
      <c r="CU110" s="58">
        <v>1.4589820615408913</v>
      </c>
      <c r="CV110" s="58"/>
      <c r="CW110" s="58"/>
      <c r="CX110" s="58">
        <v>23.792339999999999</v>
      </c>
      <c r="CY110" s="58">
        <v>6.2241138314785376</v>
      </c>
      <c r="CZ110" s="58"/>
      <c r="DA110" s="58">
        <v>5.9200859999999995</v>
      </c>
      <c r="DB110" s="58"/>
      <c r="DC110" s="58">
        <v>1.6380748706484047</v>
      </c>
      <c r="DD110" s="58"/>
      <c r="DE110" s="58"/>
      <c r="DF110" s="58">
        <v>24.393586343287993</v>
      </c>
      <c r="DG110" s="58"/>
      <c r="DH110" s="58">
        <v>0.73915409762983875</v>
      </c>
      <c r="DI110" s="58"/>
      <c r="DJ110" s="58"/>
      <c r="DK110" s="58"/>
      <c r="DL110" s="58"/>
      <c r="DM110" s="58"/>
      <c r="DN110" s="58">
        <v>12.04481</v>
      </c>
      <c r="DO110" s="58">
        <v>26.476749837079353</v>
      </c>
      <c r="DP110" s="58"/>
      <c r="DQ110" s="58"/>
      <c r="DR110" s="58"/>
      <c r="DS110" s="58"/>
      <c r="DT110" s="58">
        <v>6.0036389999999997</v>
      </c>
      <c r="DU110" s="58">
        <v>6.1978667552826261</v>
      </c>
      <c r="DV110" s="58">
        <v>37.291759999999996</v>
      </c>
      <c r="DW110" s="58"/>
      <c r="DX110" s="58"/>
      <c r="DY110" s="58"/>
      <c r="DZ110" s="58">
        <v>75.00282</v>
      </c>
      <c r="EA110" s="58"/>
      <c r="EB110" s="58">
        <v>5.7980347166799682</v>
      </c>
      <c r="EC110" s="58">
        <v>2.2852800000000002</v>
      </c>
      <c r="ED110" s="58">
        <v>102.76794000000001</v>
      </c>
      <c r="EE110" s="58">
        <v>0.73265999999999998</v>
      </c>
      <c r="EF110" s="58">
        <v>1.09345</v>
      </c>
      <c r="EG110" s="58">
        <v>1.1173637182488509</v>
      </c>
      <c r="EH110" s="58"/>
      <c r="EI110" s="58">
        <v>7.1801489999999992</v>
      </c>
      <c r="EJ110" s="58">
        <v>1.0675839999999999</v>
      </c>
      <c r="EK110" s="58"/>
      <c r="EL110" s="58">
        <v>0.71949670407195798</v>
      </c>
      <c r="EM110" s="58">
        <v>1.7583200000000001</v>
      </c>
      <c r="EN110" s="58">
        <v>1.862635</v>
      </c>
      <c r="EO110" s="58">
        <v>1.8277600000000001</v>
      </c>
      <c r="EP110" s="58">
        <v>765.85079999999994</v>
      </c>
      <c r="EQ110" s="58">
        <v>2.3958999999999997</v>
      </c>
      <c r="ER110" s="58">
        <v>47.876422023972552</v>
      </c>
      <c r="ES110" s="58">
        <v>4.5889109743411938</v>
      </c>
      <c r="ET110" s="58"/>
      <c r="EU110" s="58">
        <v>244.4948</v>
      </c>
    </row>
    <row r="111" spans="1:151" x14ac:dyDescent="0.25">
      <c r="A111" t="s">
        <v>348</v>
      </c>
      <c r="B111" t="s">
        <v>119</v>
      </c>
      <c r="C111" t="s">
        <v>228</v>
      </c>
      <c r="D111" t="s">
        <v>229</v>
      </c>
      <c r="E111" s="62">
        <v>45469</v>
      </c>
      <c r="F111" s="62">
        <v>45499</v>
      </c>
      <c r="K111">
        <v>235</v>
      </c>
      <c r="P111">
        <v>145.5</v>
      </c>
      <c r="Q111">
        <v>145.5</v>
      </c>
      <c r="S111">
        <v>21</v>
      </c>
      <c r="T111">
        <v>3.59</v>
      </c>
      <c r="V111">
        <v>7.59</v>
      </c>
      <c r="W111">
        <v>4.22</v>
      </c>
      <c r="X111">
        <v>1.95</v>
      </c>
      <c r="AA111">
        <v>27.8</v>
      </c>
      <c r="AB111">
        <v>5.93</v>
      </c>
      <c r="AD111">
        <v>3.82</v>
      </c>
      <c r="AF111">
        <v>1.34</v>
      </c>
      <c r="AI111">
        <v>31.7</v>
      </c>
      <c r="AK111">
        <v>0.56999999999999995</v>
      </c>
      <c r="AQ111">
        <v>6.68</v>
      </c>
      <c r="AR111">
        <v>26.9</v>
      </c>
      <c r="AW111">
        <v>6.36</v>
      </c>
      <c r="AX111">
        <v>6.36</v>
      </c>
      <c r="AY111">
        <v>30.4</v>
      </c>
      <c r="BC111">
        <v>69.5</v>
      </c>
      <c r="BE111">
        <v>5.56</v>
      </c>
      <c r="BF111">
        <v>1.5</v>
      </c>
      <c r="BG111">
        <v>10.8</v>
      </c>
      <c r="BH111">
        <v>0.5</v>
      </c>
      <c r="BI111">
        <v>0.97</v>
      </c>
      <c r="BJ111">
        <v>0.97</v>
      </c>
      <c r="BL111">
        <v>6.12</v>
      </c>
      <c r="BM111">
        <v>0.57999999999999996</v>
      </c>
      <c r="BO111">
        <v>0.52</v>
      </c>
      <c r="BP111">
        <v>1.6</v>
      </c>
      <c r="BQ111">
        <v>1.6</v>
      </c>
      <c r="BR111">
        <v>1.6</v>
      </c>
      <c r="BS111">
        <v>404</v>
      </c>
      <c r="BT111">
        <v>1.3</v>
      </c>
      <c r="BU111">
        <v>42.8</v>
      </c>
      <c r="BV111">
        <v>3.81</v>
      </c>
      <c r="BX111">
        <v>140</v>
      </c>
      <c r="CD111" s="58"/>
      <c r="CE111" s="58"/>
      <c r="CF111" s="58"/>
      <c r="CG111" s="58"/>
      <c r="CH111" s="58">
        <v>227.76600000000002</v>
      </c>
      <c r="CI111" s="58"/>
      <c r="CJ111" s="58"/>
      <c r="CK111" s="58"/>
      <c r="CL111" s="58"/>
      <c r="CM111" s="58">
        <v>50.365900000000003</v>
      </c>
      <c r="CN111" s="58">
        <v>52.819820719974878</v>
      </c>
      <c r="CO111" s="58"/>
      <c r="CP111" s="58">
        <v>270.3775</v>
      </c>
      <c r="CQ111" s="58">
        <v>2.5868880000000001</v>
      </c>
      <c r="CR111" s="58"/>
      <c r="CS111" s="58">
        <v>6.4958862153846164</v>
      </c>
      <c r="CT111" s="58">
        <v>4.0250533603572904</v>
      </c>
      <c r="CU111" s="58">
        <v>1.2389768300386934</v>
      </c>
      <c r="CV111" s="58"/>
      <c r="CW111" s="58"/>
      <c r="CX111" s="58">
        <v>22.044879999999999</v>
      </c>
      <c r="CY111" s="58">
        <v>5.371179713831479</v>
      </c>
      <c r="CZ111" s="58"/>
      <c r="DA111" s="58">
        <v>8.9508869999999998</v>
      </c>
      <c r="DB111" s="58"/>
      <c r="DC111" s="58">
        <v>1.2371474547554386</v>
      </c>
      <c r="DD111" s="58"/>
      <c r="DE111" s="58"/>
      <c r="DF111" s="58">
        <v>26.621846634261416</v>
      </c>
      <c r="DG111" s="58"/>
      <c r="DH111" s="58">
        <v>0.5572084735978784</v>
      </c>
      <c r="DI111" s="58"/>
      <c r="DJ111" s="58"/>
      <c r="DK111" s="58"/>
      <c r="DL111" s="58"/>
      <c r="DM111" s="58"/>
      <c r="DN111" s="58">
        <v>20.527675000000002</v>
      </c>
      <c r="DO111" s="58">
        <v>24.727184869871468</v>
      </c>
      <c r="DP111" s="58"/>
      <c r="DQ111" s="58"/>
      <c r="DR111" s="58"/>
      <c r="DS111" s="58"/>
      <c r="DT111" s="58">
        <v>6.3430259999999992</v>
      </c>
      <c r="DU111" s="58">
        <v>6.5482334919360303</v>
      </c>
      <c r="DV111" s="58">
        <v>34.339039999999997</v>
      </c>
      <c r="DW111" s="58"/>
      <c r="DX111" s="58"/>
      <c r="DY111" s="58"/>
      <c r="DZ111" s="58">
        <v>59.664819999999999</v>
      </c>
      <c r="EA111" s="58"/>
      <c r="EB111" s="58">
        <v>5.3573840782122906</v>
      </c>
      <c r="EC111" s="58">
        <v>2.5392000000000001</v>
      </c>
      <c r="ED111" s="58">
        <v>40.681440000000002</v>
      </c>
      <c r="EE111" s="58">
        <v>1.0989900000000001</v>
      </c>
      <c r="EF111" s="58">
        <v>0.92080000000000006</v>
      </c>
      <c r="EG111" s="58">
        <v>0.94093786799903245</v>
      </c>
      <c r="EH111" s="58"/>
      <c r="EI111" s="58">
        <v>9.9338669999999993</v>
      </c>
      <c r="EJ111" s="58">
        <v>1.651419</v>
      </c>
      <c r="EK111" s="58"/>
      <c r="EL111" s="58">
        <v>0.51392621719425569</v>
      </c>
      <c r="EM111" s="58">
        <v>2.1667040000000002</v>
      </c>
      <c r="EN111" s="58">
        <v>2.2952469999999998</v>
      </c>
      <c r="EO111" s="58">
        <v>2.2522720000000001</v>
      </c>
      <c r="EP111" s="58">
        <v>1103.2536</v>
      </c>
      <c r="EQ111" s="58">
        <v>10.340199999999998</v>
      </c>
      <c r="ER111" s="58">
        <v>42.669702387413203</v>
      </c>
      <c r="ES111" s="58">
        <v>3.4843840152565884</v>
      </c>
      <c r="ET111" s="58"/>
      <c r="EU111" s="58">
        <v>389.03039999999999</v>
      </c>
    </row>
    <row r="112" spans="1:151" x14ac:dyDescent="0.25">
      <c r="A112" t="s">
        <v>349</v>
      </c>
      <c r="B112" t="s">
        <v>119</v>
      </c>
      <c r="C112" t="s">
        <v>228</v>
      </c>
      <c r="D112" t="s">
        <v>229</v>
      </c>
      <c r="E112" s="62">
        <v>45469</v>
      </c>
      <c r="F112" s="62">
        <v>45499</v>
      </c>
      <c r="K112">
        <v>222</v>
      </c>
      <c r="P112">
        <v>50.5</v>
      </c>
      <c r="Q112">
        <v>50.5</v>
      </c>
      <c r="S112">
        <v>20</v>
      </c>
      <c r="T112">
        <v>2</v>
      </c>
      <c r="V112">
        <v>5.66</v>
      </c>
      <c r="W112">
        <v>3.61</v>
      </c>
      <c r="X112">
        <v>1.1399999999999999</v>
      </c>
      <c r="AA112">
        <v>21.9</v>
      </c>
      <c r="AB112">
        <v>4.7</v>
      </c>
      <c r="AD112">
        <v>3.32</v>
      </c>
      <c r="AF112">
        <v>1.04</v>
      </c>
      <c r="AI112">
        <v>18.100000000000001</v>
      </c>
      <c r="AK112">
        <v>0.42</v>
      </c>
      <c r="AQ112">
        <v>5.93</v>
      </c>
      <c r="AR112">
        <v>18.399999999999999</v>
      </c>
      <c r="AW112">
        <v>4.41</v>
      </c>
      <c r="AX112">
        <v>4.41</v>
      </c>
      <c r="AY112">
        <v>34.9</v>
      </c>
      <c r="BC112">
        <v>56</v>
      </c>
      <c r="BE112">
        <v>4.6500000000000004</v>
      </c>
      <c r="BF112">
        <v>1.5</v>
      </c>
      <c r="BG112">
        <v>99.1</v>
      </c>
      <c r="BH112">
        <v>0.4</v>
      </c>
      <c r="BI112">
        <v>0.77</v>
      </c>
      <c r="BJ112">
        <v>0.77</v>
      </c>
      <c r="BL112">
        <v>4.42</v>
      </c>
      <c r="BM112">
        <v>0.5</v>
      </c>
      <c r="BO112">
        <v>0.42</v>
      </c>
      <c r="BP112">
        <v>1.24</v>
      </c>
      <c r="BQ112">
        <v>1.24</v>
      </c>
      <c r="BR112">
        <v>1.24</v>
      </c>
      <c r="BS112">
        <v>319</v>
      </c>
      <c r="BT112">
        <v>24</v>
      </c>
      <c r="BU112">
        <v>31.1</v>
      </c>
      <c r="BV112">
        <v>3.08</v>
      </c>
      <c r="BX112">
        <v>117</v>
      </c>
      <c r="CD112" s="58"/>
      <c r="CE112" s="58"/>
      <c r="CF112" s="58"/>
      <c r="CG112" s="58"/>
      <c r="CH112" s="58">
        <v>314.85300000000001</v>
      </c>
      <c r="CI112" s="58"/>
      <c r="CJ112" s="58"/>
      <c r="CK112" s="58"/>
      <c r="CL112" s="58"/>
      <c r="CM112" s="58">
        <v>56.808050000000001</v>
      </c>
      <c r="CN112" s="58">
        <v>59.575844300436778</v>
      </c>
      <c r="CO112" s="58"/>
      <c r="CP112" s="58">
        <v>280.608</v>
      </c>
      <c r="CQ112" s="58">
        <v>2.4596640000000001</v>
      </c>
      <c r="CR112" s="58"/>
      <c r="CS112" s="58">
        <v>5.267865323076923</v>
      </c>
      <c r="CT112" s="58">
        <v>3.2360514232417992</v>
      </c>
      <c r="CU112" s="58">
        <v>0.98423393040456952</v>
      </c>
      <c r="CV112" s="58"/>
      <c r="CW112" s="58"/>
      <c r="CX112" s="58">
        <v>22.71698</v>
      </c>
      <c r="CY112" s="58">
        <v>4.045673990461049</v>
      </c>
      <c r="CZ112" s="58"/>
      <c r="DA112" s="58">
        <v>8.8683359999999993</v>
      </c>
      <c r="DB112" s="58"/>
      <c r="DC112" s="58">
        <v>1.076776488398252</v>
      </c>
      <c r="DD112" s="58"/>
      <c r="DE112" s="58"/>
      <c r="DF112" s="58">
        <v>19.467958331662533</v>
      </c>
      <c r="DG112" s="58"/>
      <c r="DH112" s="58">
        <v>0.52309366909188593</v>
      </c>
      <c r="DI112" s="58"/>
      <c r="DJ112" s="58"/>
      <c r="DK112" s="58"/>
      <c r="DL112" s="58"/>
      <c r="DM112" s="58"/>
      <c r="DN112" s="58">
        <v>20.384625</v>
      </c>
      <c r="DO112" s="58">
        <v>20.294953619611487</v>
      </c>
      <c r="DP112" s="58"/>
      <c r="DQ112" s="58"/>
      <c r="DR112" s="58"/>
      <c r="DS112" s="58"/>
      <c r="DT112" s="58">
        <v>5.0322899999999997</v>
      </c>
      <c r="DU112" s="58">
        <v>5.1950929917573667</v>
      </c>
      <c r="DV112" s="58">
        <v>30.620799999999996</v>
      </c>
      <c r="DW112" s="58"/>
      <c r="DX112" s="58"/>
      <c r="DY112" s="58"/>
      <c r="DZ112" s="58">
        <v>55.216799999999999</v>
      </c>
      <c r="EA112" s="58"/>
      <c r="EB112" s="58">
        <v>5.0442902035115722</v>
      </c>
      <c r="EC112" s="58">
        <v>2.4122400000000002</v>
      </c>
      <c r="ED112" s="58">
        <v>38.671020000000006</v>
      </c>
      <c r="EE112" s="58">
        <v>1.0989900000000001</v>
      </c>
      <c r="EF112" s="58">
        <v>0.79418999999999995</v>
      </c>
      <c r="EG112" s="58">
        <v>0.81155891114916534</v>
      </c>
      <c r="EH112" s="58"/>
      <c r="EI112" s="58">
        <v>9.3080219999999994</v>
      </c>
      <c r="EJ112" s="58">
        <v>1.6347379999999998</v>
      </c>
      <c r="EK112" s="58"/>
      <c r="EL112" s="58">
        <v>0.45682330417267175</v>
      </c>
      <c r="EM112" s="58">
        <v>2.2574560000000004</v>
      </c>
      <c r="EN112" s="58">
        <v>2.3913829999999998</v>
      </c>
      <c r="EO112" s="58">
        <v>2.3466080000000002</v>
      </c>
      <c r="EP112" s="58">
        <v>1279.9884</v>
      </c>
      <c r="EQ112" s="58">
        <v>2.0175999999999998</v>
      </c>
      <c r="ER112" s="58">
        <v>30.986331495621489</v>
      </c>
      <c r="ES112" s="58">
        <v>3.3021940013869626</v>
      </c>
      <c r="ET112" s="58"/>
      <c r="EU112" s="58">
        <v>382.27640000000002</v>
      </c>
    </row>
    <row r="113" spans="1:151" x14ac:dyDescent="0.25">
      <c r="A113" t="s">
        <v>350</v>
      </c>
      <c r="B113" t="s">
        <v>119</v>
      </c>
      <c r="C113" t="s">
        <v>228</v>
      </c>
      <c r="D113" t="s">
        <v>229</v>
      </c>
      <c r="E113" s="62">
        <v>45469</v>
      </c>
      <c r="F113" s="62">
        <v>45499</v>
      </c>
      <c r="K113">
        <v>121.5</v>
      </c>
      <c r="P113">
        <v>32.5</v>
      </c>
      <c r="Q113">
        <v>32.5</v>
      </c>
      <c r="S113">
        <v>34</v>
      </c>
      <c r="T113">
        <v>2.0299999999999998</v>
      </c>
      <c r="V113">
        <v>3</v>
      </c>
      <c r="W113">
        <v>1.99</v>
      </c>
      <c r="X113">
        <v>0.77</v>
      </c>
      <c r="AA113">
        <v>28.2</v>
      </c>
      <c r="AB113">
        <v>3.52</v>
      </c>
      <c r="AD113">
        <v>4.1900000000000004</v>
      </c>
      <c r="AF113">
        <v>0.66</v>
      </c>
      <c r="AI113">
        <v>13.7</v>
      </c>
      <c r="AK113">
        <v>0.35</v>
      </c>
      <c r="AQ113">
        <v>7.8</v>
      </c>
      <c r="AR113">
        <v>13.8</v>
      </c>
      <c r="AW113">
        <v>3.11</v>
      </c>
      <c r="AX113">
        <v>3.11</v>
      </c>
      <c r="AY113">
        <v>14.8</v>
      </c>
      <c r="BC113">
        <v>65.8</v>
      </c>
      <c r="BE113">
        <v>2.95</v>
      </c>
      <c r="BF113">
        <v>2.1</v>
      </c>
      <c r="BG113">
        <v>10.6</v>
      </c>
      <c r="BH113">
        <v>0.5</v>
      </c>
      <c r="BI113">
        <v>0.44</v>
      </c>
      <c r="BJ113">
        <v>0.44</v>
      </c>
      <c r="BL113">
        <v>8.2100000000000009</v>
      </c>
      <c r="BM113">
        <v>0.62</v>
      </c>
      <c r="BO113">
        <v>0.27</v>
      </c>
      <c r="BP113">
        <v>1.66</v>
      </c>
      <c r="BQ113">
        <v>1.66</v>
      </c>
      <c r="BR113">
        <v>1.66</v>
      </c>
      <c r="BS113">
        <v>362</v>
      </c>
      <c r="BT113">
        <v>2.7</v>
      </c>
      <c r="BU113">
        <v>19</v>
      </c>
      <c r="BV113">
        <v>2.34</v>
      </c>
      <c r="BX113">
        <v>157</v>
      </c>
      <c r="CD113" s="58"/>
      <c r="CE113" s="58"/>
      <c r="CF113" s="58"/>
      <c r="CG113" s="58"/>
      <c r="CH113" s="58">
        <v>463.34750000000003</v>
      </c>
      <c r="CI113" s="58"/>
      <c r="CJ113" s="58"/>
      <c r="CK113" s="58"/>
      <c r="CL113" s="58"/>
      <c r="CM113" s="58">
        <v>151.68334999999999</v>
      </c>
      <c r="CN113" s="58">
        <v>159.0736461217848</v>
      </c>
      <c r="CO113" s="58"/>
      <c r="CP113" s="58">
        <v>377.06700000000001</v>
      </c>
      <c r="CQ113" s="58">
        <v>4.7072880000000001</v>
      </c>
      <c r="CR113" s="58"/>
      <c r="CS113" s="58">
        <v>19.510612307692309</v>
      </c>
      <c r="CT113" s="58">
        <v>10.005459347479061</v>
      </c>
      <c r="CU113" s="58">
        <v>5.0601203245505513</v>
      </c>
      <c r="CV113" s="58"/>
      <c r="CW113" s="58"/>
      <c r="CX113" s="58">
        <v>31.991960000000002</v>
      </c>
      <c r="CY113" s="58">
        <v>20.228369952305247</v>
      </c>
      <c r="CZ113" s="58"/>
      <c r="DA113" s="58">
        <v>5.3422290000000006</v>
      </c>
      <c r="DB113" s="58"/>
      <c r="DC113" s="58">
        <v>3.5510713979091295</v>
      </c>
      <c r="DD113" s="58"/>
      <c r="DE113" s="58"/>
      <c r="DF113" s="58">
        <v>114.22765912674282</v>
      </c>
      <c r="DG113" s="58"/>
      <c r="DH113" s="58">
        <v>1.3759637817416999</v>
      </c>
      <c r="DI113" s="58"/>
      <c r="DJ113" s="58"/>
      <c r="DK113" s="58"/>
      <c r="DL113" s="58"/>
      <c r="DM113" s="58"/>
      <c r="DN113" s="58">
        <v>11.458305000000001</v>
      </c>
      <c r="DO113" s="58">
        <v>105.67372401935636</v>
      </c>
      <c r="DP113" s="58"/>
      <c r="DQ113" s="58"/>
      <c r="DR113" s="58"/>
      <c r="DS113" s="58"/>
      <c r="DT113" s="58">
        <v>25.512539999999998</v>
      </c>
      <c r="DU113" s="58">
        <v>26.337913307048979</v>
      </c>
      <c r="DV113" s="58">
        <v>55.992319999999999</v>
      </c>
      <c r="DW113" s="58"/>
      <c r="DX113" s="58"/>
      <c r="DY113" s="58"/>
      <c r="DZ113" s="58">
        <v>94.175319999999999</v>
      </c>
      <c r="EA113" s="58"/>
      <c r="EB113" s="58">
        <v>20.756964285714286</v>
      </c>
      <c r="EC113" s="58">
        <v>2.0313600000000003</v>
      </c>
      <c r="ED113" s="58">
        <v>50.378760000000007</v>
      </c>
      <c r="EE113" s="58">
        <v>0.73265999999999998</v>
      </c>
      <c r="EF113" s="58">
        <v>3.1307200000000002</v>
      </c>
      <c r="EG113" s="58">
        <v>3.1991887511967105</v>
      </c>
      <c r="EH113" s="58"/>
      <c r="EI113" s="58">
        <v>6.7136100000000001</v>
      </c>
      <c r="EJ113" s="58">
        <v>1.034222</v>
      </c>
      <c r="EK113" s="58"/>
      <c r="EL113" s="58">
        <v>1.3476287473093815</v>
      </c>
      <c r="EM113" s="58">
        <v>1.849072</v>
      </c>
      <c r="EN113" s="58">
        <v>1.9587709999999998</v>
      </c>
      <c r="EO113" s="58">
        <v>1.922096</v>
      </c>
      <c r="EP113" s="58">
        <v>1085.4015999999999</v>
      </c>
      <c r="EQ113" s="58">
        <v>2.1436999999999999</v>
      </c>
      <c r="ER113" s="58">
        <v>89.784165440181937</v>
      </c>
      <c r="ES113" s="58">
        <v>8.7451206657420251</v>
      </c>
      <c r="ET113" s="58"/>
      <c r="EU113" s="58">
        <v>224.2328</v>
      </c>
    </row>
    <row r="114" spans="1:151" x14ac:dyDescent="0.25">
      <c r="A114" t="s">
        <v>351</v>
      </c>
      <c r="B114" t="s">
        <v>119</v>
      </c>
      <c r="C114" t="s">
        <v>228</v>
      </c>
      <c r="D114" t="s">
        <v>229</v>
      </c>
      <c r="E114" s="62">
        <v>45469</v>
      </c>
      <c r="F114" s="62">
        <v>45499</v>
      </c>
      <c r="K114">
        <v>104</v>
      </c>
      <c r="P114">
        <v>22.4</v>
      </c>
      <c r="Q114">
        <v>22.4</v>
      </c>
      <c r="S114">
        <v>21</v>
      </c>
      <c r="T114">
        <v>2</v>
      </c>
      <c r="V114">
        <v>3.92</v>
      </c>
      <c r="W114">
        <v>2.11</v>
      </c>
      <c r="X114">
        <v>0.78</v>
      </c>
      <c r="AA114">
        <v>26</v>
      </c>
      <c r="AB114">
        <v>3.25</v>
      </c>
      <c r="AD114">
        <v>3.34</v>
      </c>
      <c r="AF114">
        <v>0.73</v>
      </c>
      <c r="AI114">
        <v>15.4</v>
      </c>
      <c r="AK114">
        <v>0.36</v>
      </c>
      <c r="AQ114">
        <v>5.61</v>
      </c>
      <c r="AR114">
        <v>13.4</v>
      </c>
      <c r="AW114">
        <v>3.37</v>
      </c>
      <c r="AX114">
        <v>3.37</v>
      </c>
      <c r="AY114">
        <v>12.3</v>
      </c>
      <c r="BC114">
        <v>69.400000000000006</v>
      </c>
      <c r="BE114">
        <v>3.07</v>
      </c>
      <c r="BF114">
        <v>1.7</v>
      </c>
      <c r="BG114">
        <v>11.2</v>
      </c>
      <c r="BH114">
        <v>0.4</v>
      </c>
      <c r="BI114">
        <v>0.48</v>
      </c>
      <c r="BJ114">
        <v>0.48</v>
      </c>
      <c r="BL114">
        <v>6.22</v>
      </c>
      <c r="BM114">
        <v>0.47</v>
      </c>
      <c r="BO114">
        <v>0.28000000000000003</v>
      </c>
      <c r="BP114">
        <v>1.37</v>
      </c>
      <c r="BQ114">
        <v>1.37</v>
      </c>
      <c r="BR114">
        <v>1.37</v>
      </c>
      <c r="BS114">
        <v>271</v>
      </c>
      <c r="BT114">
        <v>1.6</v>
      </c>
      <c r="BU114">
        <v>20.5</v>
      </c>
      <c r="BV114">
        <v>2.4500000000000002</v>
      </c>
      <c r="BX114">
        <v>115</v>
      </c>
      <c r="CD114" s="58"/>
      <c r="CE114" s="58"/>
      <c r="CF114" s="58"/>
      <c r="CG114" s="58"/>
      <c r="CH114" s="58">
        <v>733.54050000000007</v>
      </c>
      <c r="CI114" s="58"/>
      <c r="CJ114" s="58"/>
      <c r="CK114" s="58"/>
      <c r="CL114" s="58"/>
      <c r="CM114" s="58">
        <v>60.790469999999999</v>
      </c>
      <c r="CN114" s="58">
        <v>63.752295241085953</v>
      </c>
      <c r="CO114" s="58"/>
      <c r="CP114" s="58">
        <v>227.994</v>
      </c>
      <c r="CQ114" s="58">
        <v>2.4914700000000001</v>
      </c>
      <c r="CR114" s="58"/>
      <c r="CS114" s="58">
        <v>13.313123692307693</v>
      </c>
      <c r="CT114" s="58">
        <v>8.1758896382257475</v>
      </c>
      <c r="CU114" s="58">
        <v>3.1379693545839804</v>
      </c>
      <c r="CV114" s="58"/>
      <c r="CW114" s="58"/>
      <c r="CX114" s="58">
        <v>32.126379999999997</v>
      </c>
      <c r="CY114" s="58">
        <v>12.044812877583464</v>
      </c>
      <c r="CZ114" s="58"/>
      <c r="DA114" s="58">
        <v>4.7761649999999998</v>
      </c>
      <c r="DB114" s="58"/>
      <c r="DC114" s="58">
        <v>2.7033962900211432</v>
      </c>
      <c r="DD114" s="58"/>
      <c r="DE114" s="58"/>
      <c r="DF114" s="58">
        <v>62.274011289836174</v>
      </c>
      <c r="DG114" s="58"/>
      <c r="DH114" s="58">
        <v>1.2622477667217247</v>
      </c>
      <c r="DI114" s="58"/>
      <c r="DJ114" s="58"/>
      <c r="DK114" s="58"/>
      <c r="DL114" s="58"/>
      <c r="DM114" s="58"/>
      <c r="DN114" s="58">
        <v>10.628615</v>
      </c>
      <c r="DO114" s="58">
        <v>62.401150497081296</v>
      </c>
      <c r="DP114" s="58"/>
      <c r="DQ114" s="58"/>
      <c r="DR114" s="58"/>
      <c r="DS114" s="58"/>
      <c r="DT114" s="58">
        <v>14.862809999999998</v>
      </c>
      <c r="DU114" s="58">
        <v>15.34364674309734</v>
      </c>
      <c r="DV114" s="58">
        <v>74.802239999999998</v>
      </c>
      <c r="DW114" s="58"/>
      <c r="DX114" s="58"/>
      <c r="DY114" s="58"/>
      <c r="DZ114" s="58">
        <v>101.2308</v>
      </c>
      <c r="EA114" s="58"/>
      <c r="EB114" s="58">
        <v>14.031244014365523</v>
      </c>
      <c r="EC114" s="58">
        <v>1.6504800000000002</v>
      </c>
      <c r="ED114" s="58">
        <v>66.462120000000013</v>
      </c>
      <c r="EE114" s="58">
        <v>0.61055000000000004</v>
      </c>
      <c r="EF114" s="58">
        <v>2.0142500000000001</v>
      </c>
      <c r="EG114" s="58">
        <v>2.0583015862478833</v>
      </c>
      <c r="EH114" s="58"/>
      <c r="EI114" s="58">
        <v>5.9512169999999998</v>
      </c>
      <c r="EJ114" s="58">
        <v>1.0509029999999999</v>
      </c>
      <c r="EK114" s="58"/>
      <c r="EL114" s="58">
        <v>1.1991611734532635</v>
      </c>
      <c r="EM114" s="58">
        <v>1.6448800000000001</v>
      </c>
      <c r="EN114" s="58">
        <v>1.7424649999999999</v>
      </c>
      <c r="EO114" s="58">
        <v>1.70984</v>
      </c>
      <c r="EP114" s="58">
        <v>806.91039999999998</v>
      </c>
      <c r="EQ114" s="58">
        <v>23.454599999999999</v>
      </c>
      <c r="ER114" s="58">
        <v>60.194758725100762</v>
      </c>
      <c r="ES114" s="58">
        <v>8.3124193828016644</v>
      </c>
      <c r="ET114" s="58"/>
      <c r="EU114" s="58">
        <v>198.5676</v>
      </c>
    </row>
    <row r="115" spans="1:151" x14ac:dyDescent="0.25">
      <c r="A115" t="s">
        <v>352</v>
      </c>
      <c r="B115" t="s">
        <v>119</v>
      </c>
      <c r="C115" t="s">
        <v>228</v>
      </c>
      <c r="D115" t="s">
        <v>229</v>
      </c>
      <c r="E115" s="62">
        <v>45469</v>
      </c>
      <c r="F115" s="62">
        <v>45499</v>
      </c>
      <c r="K115">
        <v>177</v>
      </c>
      <c r="P115">
        <v>198</v>
      </c>
      <c r="Q115">
        <v>198</v>
      </c>
      <c r="S115">
        <v>13</v>
      </c>
      <c r="T115">
        <v>3.44</v>
      </c>
      <c r="V115">
        <v>8.81</v>
      </c>
      <c r="W115">
        <v>4.3099999999999996</v>
      </c>
      <c r="X115">
        <v>1.97</v>
      </c>
      <c r="AA115">
        <v>25.9</v>
      </c>
      <c r="AB115">
        <v>7.83</v>
      </c>
      <c r="AD115">
        <v>3.52</v>
      </c>
      <c r="AF115">
        <v>1.57</v>
      </c>
      <c r="AI115">
        <v>36.700000000000003</v>
      </c>
      <c r="AK115">
        <v>0.66</v>
      </c>
      <c r="AQ115">
        <v>6.53</v>
      </c>
      <c r="AR115">
        <v>38.9</v>
      </c>
      <c r="AW115">
        <v>9</v>
      </c>
      <c r="AX115">
        <v>9</v>
      </c>
      <c r="AY115">
        <v>20.3</v>
      </c>
      <c r="BC115">
        <v>82.3</v>
      </c>
      <c r="BE115">
        <v>7.52</v>
      </c>
      <c r="BF115">
        <v>1.3</v>
      </c>
      <c r="BG115">
        <v>10.4</v>
      </c>
      <c r="BH115">
        <v>0.4</v>
      </c>
      <c r="BI115">
        <v>1.2</v>
      </c>
      <c r="BJ115">
        <v>1.2</v>
      </c>
      <c r="BL115">
        <v>5.94</v>
      </c>
      <c r="BM115">
        <v>0.53</v>
      </c>
      <c r="BO115">
        <v>0.63</v>
      </c>
      <c r="BP115">
        <v>1.47</v>
      </c>
      <c r="BQ115">
        <v>1.47</v>
      </c>
      <c r="BR115">
        <v>1.47</v>
      </c>
      <c r="BS115">
        <v>261</v>
      </c>
      <c r="BT115">
        <v>1.1000000000000001</v>
      </c>
      <c r="BU115">
        <v>39.9</v>
      </c>
      <c r="BV115">
        <v>4.4000000000000004</v>
      </c>
      <c r="BX115">
        <v>129</v>
      </c>
      <c r="CD115" s="58"/>
      <c r="CE115" s="58"/>
      <c r="CF115" s="58"/>
      <c r="CG115" s="58"/>
      <c r="CH115" s="58">
        <v>358.3965</v>
      </c>
      <c r="CI115" s="58"/>
      <c r="CJ115" s="58"/>
      <c r="CK115" s="58"/>
      <c r="CL115" s="58"/>
      <c r="CM115" s="58">
        <v>42.986710000000002</v>
      </c>
      <c r="CN115" s="58">
        <v>45.081102800536698</v>
      </c>
      <c r="CO115" s="58"/>
      <c r="CP115" s="58">
        <v>144.6885</v>
      </c>
      <c r="CQ115" s="58">
        <v>1.9719720000000001</v>
      </c>
      <c r="CR115" s="58"/>
      <c r="CS115" s="58">
        <v>13.485276153846154</v>
      </c>
      <c r="CT115" s="58">
        <v>9.9482852940648936</v>
      </c>
      <c r="CU115" s="58">
        <v>2.5126913282093128</v>
      </c>
      <c r="CV115" s="58"/>
      <c r="CW115" s="58"/>
      <c r="CX115" s="58">
        <v>26.346320000000002</v>
      </c>
      <c r="CY115" s="58">
        <v>12.909273131955484</v>
      </c>
      <c r="CZ115" s="58"/>
      <c r="DA115" s="58">
        <v>4.3044450000000003</v>
      </c>
      <c r="DB115" s="58"/>
      <c r="DC115" s="58">
        <v>3.1157787749396233</v>
      </c>
      <c r="DD115" s="58"/>
      <c r="DE115" s="58"/>
      <c r="DF115" s="58">
        <v>69.662453307274362</v>
      </c>
      <c r="DG115" s="58"/>
      <c r="DH115" s="58">
        <v>1.159903353203747</v>
      </c>
      <c r="DI115" s="58"/>
      <c r="DJ115" s="58"/>
      <c r="DK115" s="58"/>
      <c r="DL115" s="58"/>
      <c r="DM115" s="58"/>
      <c r="DN115" s="58">
        <v>9.5557400000000001</v>
      </c>
      <c r="DO115" s="58">
        <v>52.836862009678178</v>
      </c>
      <c r="DP115" s="58"/>
      <c r="DQ115" s="58"/>
      <c r="DR115" s="58"/>
      <c r="DS115" s="58"/>
      <c r="DT115" s="58">
        <v>11.820029999999999</v>
      </c>
      <c r="DU115" s="58">
        <v>12.202427724825444</v>
      </c>
      <c r="DV115" s="58">
        <v>57.960799999999992</v>
      </c>
      <c r="DW115" s="58"/>
      <c r="DX115" s="58"/>
      <c r="DY115" s="58"/>
      <c r="DZ115" s="58">
        <v>88.040120000000002</v>
      </c>
      <c r="EA115" s="58"/>
      <c r="EB115" s="58">
        <v>10.529231045490823</v>
      </c>
      <c r="EC115" s="58">
        <v>2.1583200000000002</v>
      </c>
      <c r="ED115" s="58">
        <v>60.194340000000004</v>
      </c>
      <c r="EE115" s="58">
        <v>0.48844000000000004</v>
      </c>
      <c r="EF115" s="58">
        <v>1.94519</v>
      </c>
      <c r="EG115" s="58">
        <v>1.9877312461479559</v>
      </c>
      <c r="EH115" s="58"/>
      <c r="EI115" s="58">
        <v>5.3367510000000005</v>
      </c>
      <c r="EJ115" s="58">
        <v>0.96749799999999986</v>
      </c>
      <c r="EK115" s="58"/>
      <c r="EL115" s="58">
        <v>1.2105817560575802</v>
      </c>
      <c r="EM115" s="58">
        <v>1.2932159999999999</v>
      </c>
      <c r="EN115" s="58">
        <v>1.3699379999999999</v>
      </c>
      <c r="EO115" s="58">
        <v>1.3442879999999999</v>
      </c>
      <c r="EP115" s="58">
        <v>455.226</v>
      </c>
      <c r="EQ115" s="58">
        <v>0.88269999999999982</v>
      </c>
      <c r="ER115" s="58">
        <v>144.77220452872336</v>
      </c>
      <c r="ES115" s="58">
        <v>7.0940236650485442</v>
      </c>
      <c r="ET115" s="58"/>
      <c r="EU115" s="58">
        <v>179.65639999999999</v>
      </c>
    </row>
    <row r="116" spans="1:151" x14ac:dyDescent="0.25">
      <c r="A116" t="s">
        <v>353</v>
      </c>
      <c r="B116" t="s">
        <v>119</v>
      </c>
      <c r="C116" t="s">
        <v>228</v>
      </c>
      <c r="D116" t="s">
        <v>229</v>
      </c>
      <c r="E116" s="62">
        <v>45469</v>
      </c>
      <c r="F116" s="62">
        <v>45499</v>
      </c>
      <c r="K116">
        <v>272</v>
      </c>
      <c r="P116">
        <v>284</v>
      </c>
      <c r="Q116">
        <v>284</v>
      </c>
      <c r="S116">
        <v>9</v>
      </c>
      <c r="T116">
        <v>3.7</v>
      </c>
      <c r="V116">
        <v>17.899999999999999</v>
      </c>
      <c r="W116">
        <v>9.9</v>
      </c>
      <c r="X116">
        <v>5.23</v>
      </c>
      <c r="AA116">
        <v>24.2</v>
      </c>
      <c r="AB116">
        <v>17.2</v>
      </c>
      <c r="AD116">
        <v>3.59</v>
      </c>
      <c r="AF116">
        <v>3.28</v>
      </c>
      <c r="AI116">
        <v>75.2</v>
      </c>
      <c r="AK116">
        <v>1.3</v>
      </c>
      <c r="AQ116">
        <v>6.24</v>
      </c>
      <c r="AR116">
        <v>88.2</v>
      </c>
      <c r="AW116">
        <v>20.5</v>
      </c>
      <c r="AX116">
        <v>20.5</v>
      </c>
      <c r="AY116">
        <v>26</v>
      </c>
      <c r="BC116">
        <v>84.9</v>
      </c>
      <c r="BE116">
        <v>17.75</v>
      </c>
      <c r="BF116">
        <v>1.5</v>
      </c>
      <c r="BG116">
        <v>13.1</v>
      </c>
      <c r="BH116">
        <v>0.4</v>
      </c>
      <c r="BI116">
        <v>2.79</v>
      </c>
      <c r="BJ116">
        <v>2.79</v>
      </c>
      <c r="BL116">
        <v>4.99</v>
      </c>
      <c r="BM116">
        <v>0.53</v>
      </c>
      <c r="BO116">
        <v>1.4</v>
      </c>
      <c r="BP116">
        <v>1.18</v>
      </c>
      <c r="BQ116">
        <v>1.18</v>
      </c>
      <c r="BR116">
        <v>1.18</v>
      </c>
      <c r="BS116">
        <v>250</v>
      </c>
      <c r="BT116">
        <v>1.4</v>
      </c>
      <c r="BU116">
        <v>83.4</v>
      </c>
      <c r="BV116">
        <v>9.32</v>
      </c>
      <c r="BX116">
        <v>122</v>
      </c>
      <c r="CD116" s="58"/>
      <c r="CE116" s="58"/>
      <c r="CF116" s="58"/>
      <c r="CG116" s="58"/>
      <c r="CH116" s="58">
        <v>317.08600000000001</v>
      </c>
      <c r="CI116" s="58"/>
      <c r="CJ116" s="58"/>
      <c r="CK116" s="58"/>
      <c r="CL116" s="58"/>
      <c r="CM116" s="58">
        <v>44.509399999999999</v>
      </c>
      <c r="CN116" s="58">
        <v>46.677981101373149</v>
      </c>
      <c r="CO116" s="58"/>
      <c r="CP116" s="58">
        <v>163.68799999999999</v>
      </c>
      <c r="CQ116" s="58">
        <v>2.0143800000000001</v>
      </c>
      <c r="CR116" s="58"/>
      <c r="CS116" s="58">
        <v>8.1141193538461547</v>
      </c>
      <c r="CT116" s="58">
        <v>5.1799692393234453</v>
      </c>
      <c r="CU116" s="58">
        <v>1.8874133018346448</v>
      </c>
      <c r="CV116" s="58"/>
      <c r="CW116" s="58"/>
      <c r="CX116" s="58">
        <v>26.615160000000003</v>
      </c>
      <c r="CY116" s="58">
        <v>7.6533547853736081</v>
      </c>
      <c r="CZ116" s="58"/>
      <c r="DA116" s="58">
        <v>4.186515</v>
      </c>
      <c r="DB116" s="58"/>
      <c r="DC116" s="58">
        <v>1.7640806299290515</v>
      </c>
      <c r="DD116" s="58"/>
      <c r="DE116" s="58"/>
      <c r="DF116" s="58">
        <v>36.121272085253374</v>
      </c>
      <c r="DG116" s="58"/>
      <c r="DH116" s="58">
        <v>0.76189730063383387</v>
      </c>
      <c r="DI116" s="58"/>
      <c r="DJ116" s="58"/>
      <c r="DK116" s="58"/>
      <c r="DL116" s="58"/>
      <c r="DM116" s="58"/>
      <c r="DN116" s="58">
        <v>9.0407600000000006</v>
      </c>
      <c r="DO116" s="58">
        <v>37.324052633768254</v>
      </c>
      <c r="DP116" s="58"/>
      <c r="DQ116" s="58"/>
      <c r="DR116" s="58"/>
      <c r="DS116" s="58"/>
      <c r="DT116" s="58">
        <v>8.0399609999999999</v>
      </c>
      <c r="DU116" s="58">
        <v>8.3000671752030488</v>
      </c>
      <c r="DV116" s="58">
        <v>53.258319999999998</v>
      </c>
      <c r="DW116" s="58"/>
      <c r="DX116" s="58"/>
      <c r="DY116" s="58"/>
      <c r="DZ116" s="58">
        <v>83.438720000000004</v>
      </c>
      <c r="EA116" s="58"/>
      <c r="EB116" s="58">
        <v>7.6997901037509973</v>
      </c>
      <c r="EC116" s="58">
        <v>2.2852800000000002</v>
      </c>
      <c r="ED116" s="58">
        <v>105.13314000000001</v>
      </c>
      <c r="EE116" s="58">
        <v>0.48844000000000004</v>
      </c>
      <c r="EF116" s="58">
        <v>1.32365</v>
      </c>
      <c r="EG116" s="58">
        <v>1.3525981852486089</v>
      </c>
      <c r="EH116" s="58"/>
      <c r="EI116" s="58">
        <v>4.8929699999999992</v>
      </c>
      <c r="EJ116" s="58">
        <v>0.85073100000000001</v>
      </c>
      <c r="EK116" s="58"/>
      <c r="EL116" s="58">
        <v>0.68523495625900754</v>
      </c>
      <c r="EM116" s="58">
        <v>1.1911200000000002</v>
      </c>
      <c r="EN116" s="58">
        <v>1.2617849999999999</v>
      </c>
      <c r="EO116" s="58">
        <v>1.2381600000000001</v>
      </c>
      <c r="EP116" s="58">
        <v>424.87759999999997</v>
      </c>
      <c r="EQ116" s="58">
        <v>1.3871</v>
      </c>
      <c r="ER116" s="58">
        <v>58.670840782693148</v>
      </c>
      <c r="ES116" s="58">
        <v>4.5661372226074892</v>
      </c>
      <c r="ET116" s="58"/>
      <c r="EU116" s="58">
        <v>166.14840000000001</v>
      </c>
    </row>
    <row r="117" spans="1:151" x14ac:dyDescent="0.25">
      <c r="A117" t="s">
        <v>354</v>
      </c>
      <c r="B117" t="s">
        <v>119</v>
      </c>
      <c r="C117" t="s">
        <v>228</v>
      </c>
      <c r="D117" t="s">
        <v>229</v>
      </c>
      <c r="E117" s="62">
        <v>45469</v>
      </c>
      <c r="F117" s="62">
        <v>45499</v>
      </c>
      <c r="K117">
        <v>474</v>
      </c>
      <c r="P117">
        <v>299</v>
      </c>
      <c r="Q117">
        <v>299</v>
      </c>
      <c r="S117">
        <v>11</v>
      </c>
      <c r="T117">
        <v>2.87</v>
      </c>
      <c r="V117">
        <v>26.4</v>
      </c>
      <c r="W117">
        <v>14.3</v>
      </c>
      <c r="X117">
        <v>7.83</v>
      </c>
      <c r="AA117">
        <v>25.4</v>
      </c>
      <c r="AB117">
        <v>26.6</v>
      </c>
      <c r="AD117">
        <v>3.26</v>
      </c>
      <c r="AF117">
        <v>4.96</v>
      </c>
      <c r="AI117">
        <v>101.5</v>
      </c>
      <c r="AK117">
        <v>2.36</v>
      </c>
      <c r="AQ117">
        <v>6.08</v>
      </c>
      <c r="AR117">
        <v>130.5</v>
      </c>
      <c r="AW117">
        <v>29.1</v>
      </c>
      <c r="AX117">
        <v>29.1</v>
      </c>
      <c r="AY117">
        <v>35.1</v>
      </c>
      <c r="BC117">
        <v>83.9</v>
      </c>
      <c r="BE117">
        <v>29.5</v>
      </c>
      <c r="BF117">
        <v>1.4</v>
      </c>
      <c r="BG117">
        <v>20</v>
      </c>
      <c r="BH117">
        <v>0.4</v>
      </c>
      <c r="BI117">
        <v>3.96</v>
      </c>
      <c r="BJ117">
        <v>3.96</v>
      </c>
      <c r="BL117">
        <v>4.68</v>
      </c>
      <c r="BM117">
        <v>0.5</v>
      </c>
      <c r="BO117">
        <v>2.02</v>
      </c>
      <c r="BP117">
        <v>1.1599999999999999</v>
      </c>
      <c r="BQ117">
        <v>1.1599999999999999</v>
      </c>
      <c r="BR117">
        <v>1.1599999999999999</v>
      </c>
      <c r="BS117">
        <v>309</v>
      </c>
      <c r="BT117">
        <v>0.9</v>
      </c>
      <c r="BU117">
        <v>112.5</v>
      </c>
      <c r="BV117">
        <v>13.45</v>
      </c>
      <c r="BX117">
        <v>114</v>
      </c>
      <c r="CD117" s="58"/>
      <c r="CE117" s="58"/>
      <c r="CF117" s="58"/>
      <c r="CG117" s="58"/>
      <c r="CH117" s="58">
        <v>71.232699999999994</v>
      </c>
      <c r="CI117" s="58"/>
      <c r="CJ117" s="58"/>
      <c r="CK117" s="58"/>
      <c r="CL117" s="58"/>
      <c r="CM117" s="58">
        <v>36.427430000000001</v>
      </c>
      <c r="CN117" s="58">
        <v>38.202242427702764</v>
      </c>
      <c r="CO117" s="58"/>
      <c r="CP117" s="58">
        <v>182.6875</v>
      </c>
      <c r="CQ117" s="58">
        <v>1.632708</v>
      </c>
      <c r="CR117" s="58"/>
      <c r="CS117" s="58">
        <v>2.9724991692307694</v>
      </c>
      <c r="CT117" s="58">
        <v>1.9439178160816459</v>
      </c>
      <c r="CU117" s="58">
        <v>0.59054035824274176</v>
      </c>
      <c r="CV117" s="58"/>
      <c r="CW117" s="58"/>
      <c r="CX117" s="58">
        <v>26.615160000000003</v>
      </c>
      <c r="CY117" s="58">
        <v>2.3974364387917331</v>
      </c>
      <c r="CZ117" s="58"/>
      <c r="DA117" s="58">
        <v>12.736440000000002</v>
      </c>
      <c r="DB117" s="58"/>
      <c r="DC117" s="58">
        <v>0.56129838225015272</v>
      </c>
      <c r="DD117" s="58"/>
      <c r="DE117" s="58"/>
      <c r="DF117" s="58">
        <v>15.245991464554995</v>
      </c>
      <c r="DG117" s="58"/>
      <c r="DH117" s="58">
        <v>0.32977644355792801</v>
      </c>
      <c r="DI117" s="58"/>
      <c r="DJ117" s="58"/>
      <c r="DK117" s="58"/>
      <c r="DL117" s="58"/>
      <c r="DM117" s="58"/>
      <c r="DN117" s="58">
        <v>17.738200000000003</v>
      </c>
      <c r="DO117" s="58">
        <v>15.396171711429403</v>
      </c>
      <c r="DP117" s="58"/>
      <c r="DQ117" s="58"/>
      <c r="DR117" s="58"/>
      <c r="DS117" s="58"/>
      <c r="DT117" s="58">
        <v>3.7566629999999996</v>
      </c>
      <c r="DU117" s="58">
        <v>3.8781973264049183</v>
      </c>
      <c r="DV117" s="58">
        <v>12.90448</v>
      </c>
      <c r="DW117" s="58"/>
      <c r="DX117" s="58"/>
      <c r="DY117" s="58"/>
      <c r="DZ117" s="58">
        <v>50.308639999999997</v>
      </c>
      <c r="EA117" s="58"/>
      <c r="EB117" s="58">
        <v>3.0149780526735839</v>
      </c>
      <c r="EC117" s="58">
        <v>2.1583200000000002</v>
      </c>
      <c r="ED117" s="58">
        <v>12.417300000000001</v>
      </c>
      <c r="EE117" s="58">
        <v>0.97688000000000008</v>
      </c>
      <c r="EF117" s="58">
        <v>0.39134000000000002</v>
      </c>
      <c r="EG117" s="58">
        <v>0.39989859389958882</v>
      </c>
      <c r="EH117" s="58"/>
      <c r="EI117" s="58">
        <v>13.028954999999998</v>
      </c>
      <c r="EJ117" s="58">
        <v>1.301118</v>
      </c>
      <c r="EK117" s="58"/>
      <c r="EL117" s="58">
        <v>0.26267339989928629</v>
      </c>
      <c r="EM117" s="58">
        <v>2.8133120000000003</v>
      </c>
      <c r="EN117" s="58">
        <v>2.980216</v>
      </c>
      <c r="EO117" s="58">
        <v>2.9244159999999999</v>
      </c>
      <c r="EP117" s="58">
        <v>1292.4848</v>
      </c>
      <c r="EQ117" s="58">
        <v>2.2698</v>
      </c>
      <c r="ER117" s="58">
        <v>18.794987956360576</v>
      </c>
      <c r="ES117" s="58">
        <v>1.8788345180305133</v>
      </c>
      <c r="ET117" s="58"/>
      <c r="EU117" s="58">
        <v>580.84400000000005</v>
      </c>
    </row>
    <row r="118" spans="1:151" x14ac:dyDescent="0.25">
      <c r="A118" t="s">
        <v>355</v>
      </c>
      <c r="B118" t="s">
        <v>119</v>
      </c>
      <c r="C118" t="s">
        <v>228</v>
      </c>
      <c r="D118" t="s">
        <v>229</v>
      </c>
      <c r="E118" s="62">
        <v>45469</v>
      </c>
      <c r="F118" s="62">
        <v>45499</v>
      </c>
      <c r="K118">
        <v>294</v>
      </c>
      <c r="P118">
        <v>75.599999999999994</v>
      </c>
      <c r="Q118">
        <v>75.599999999999994</v>
      </c>
      <c r="S118">
        <v>12</v>
      </c>
      <c r="T118">
        <v>1.36</v>
      </c>
      <c r="V118">
        <v>13.75</v>
      </c>
      <c r="W118">
        <v>7.5</v>
      </c>
      <c r="X118">
        <v>3.78</v>
      </c>
      <c r="AA118">
        <v>19.3</v>
      </c>
      <c r="AB118">
        <v>14.6</v>
      </c>
      <c r="AD118">
        <v>2.2799999999999998</v>
      </c>
      <c r="AF118">
        <v>2.64</v>
      </c>
      <c r="AI118">
        <v>41</v>
      </c>
      <c r="AK118">
        <v>1.08</v>
      </c>
      <c r="AQ118">
        <v>4.6100000000000003</v>
      </c>
      <c r="AR118">
        <v>52.2</v>
      </c>
      <c r="AW118">
        <v>11.65</v>
      </c>
      <c r="AX118">
        <v>11.65</v>
      </c>
      <c r="AY118">
        <v>33.799999999999997</v>
      </c>
      <c r="BC118">
        <v>57.2</v>
      </c>
      <c r="BE118">
        <v>12.05</v>
      </c>
      <c r="BF118">
        <v>1.2</v>
      </c>
      <c r="BG118">
        <v>120</v>
      </c>
      <c r="BH118">
        <v>0.3</v>
      </c>
      <c r="BI118">
        <v>2.19</v>
      </c>
      <c r="BJ118">
        <v>2.19</v>
      </c>
      <c r="BL118">
        <v>3.3</v>
      </c>
      <c r="BM118">
        <v>0.42</v>
      </c>
      <c r="BO118">
        <v>1.06</v>
      </c>
      <c r="BP118">
        <v>0.91</v>
      </c>
      <c r="BQ118">
        <v>0.91</v>
      </c>
      <c r="BR118">
        <v>0.91</v>
      </c>
      <c r="BS118">
        <v>281</v>
      </c>
      <c r="BT118">
        <v>2.8</v>
      </c>
      <c r="BU118">
        <v>73.3</v>
      </c>
      <c r="BV118">
        <v>6.64</v>
      </c>
      <c r="BX118">
        <v>94</v>
      </c>
      <c r="CD118" s="58"/>
      <c r="CE118" s="58"/>
      <c r="CF118" s="58"/>
      <c r="CG118" s="58"/>
      <c r="CH118" s="58">
        <v>51.1357</v>
      </c>
      <c r="CI118" s="58"/>
      <c r="CJ118" s="58"/>
      <c r="CK118" s="58"/>
      <c r="CL118" s="58"/>
      <c r="CM118" s="58">
        <v>27.174160000000001</v>
      </c>
      <c r="CN118" s="58">
        <v>28.498135830312027</v>
      </c>
      <c r="CO118" s="58"/>
      <c r="CP118" s="58">
        <v>149.07300000000001</v>
      </c>
      <c r="CQ118" s="58">
        <v>1.346454</v>
      </c>
      <c r="CR118" s="58"/>
      <c r="CS118" s="58">
        <v>2.0313990461538465</v>
      </c>
      <c r="CT118" s="58">
        <v>1.4293513353541516</v>
      </c>
      <c r="CU118" s="58">
        <v>0.33579745860861782</v>
      </c>
      <c r="CV118" s="58"/>
      <c r="CW118" s="58"/>
      <c r="CX118" s="58">
        <v>22.582560000000001</v>
      </c>
      <c r="CY118" s="58">
        <v>1.7865511923688395</v>
      </c>
      <c r="CZ118" s="58"/>
      <c r="DA118" s="58">
        <v>12.205755</v>
      </c>
      <c r="DB118" s="58"/>
      <c r="DC118" s="58">
        <v>0.44674769199501951</v>
      </c>
      <c r="DD118" s="58"/>
      <c r="DE118" s="58"/>
      <c r="DF118" s="58">
        <v>13.252284888420881</v>
      </c>
      <c r="DG118" s="58"/>
      <c r="DH118" s="58">
        <v>0.23880363154194789</v>
      </c>
      <c r="DI118" s="58"/>
      <c r="DJ118" s="58"/>
      <c r="DK118" s="58"/>
      <c r="DL118" s="58"/>
      <c r="DM118" s="58"/>
      <c r="DN118" s="58">
        <v>20.027000000000001</v>
      </c>
      <c r="DO118" s="58">
        <v>12.130317105974683</v>
      </c>
      <c r="DP118" s="58"/>
      <c r="DQ118" s="58"/>
      <c r="DR118" s="58"/>
      <c r="DS118" s="58"/>
      <c r="DT118" s="58">
        <v>3.0310769999999994</v>
      </c>
      <c r="DU118" s="58">
        <v>3.1291374066631583</v>
      </c>
      <c r="DV118" s="58">
        <v>10.498559999999999</v>
      </c>
      <c r="DW118" s="58"/>
      <c r="DX118" s="58"/>
      <c r="DY118" s="58"/>
      <c r="DZ118" s="58">
        <v>53.376239999999996</v>
      </c>
      <c r="EA118" s="58"/>
      <c r="EB118" s="58">
        <v>1.8669671787709499</v>
      </c>
      <c r="EC118" s="58">
        <v>2.6661600000000001</v>
      </c>
      <c r="ED118" s="58">
        <v>9.3425400000000014</v>
      </c>
      <c r="EE118" s="58">
        <v>1.2211000000000001</v>
      </c>
      <c r="EF118" s="58">
        <v>0.29926000000000003</v>
      </c>
      <c r="EG118" s="58">
        <v>0.30580480709968555</v>
      </c>
      <c r="EH118" s="58"/>
      <c r="EI118" s="58">
        <v>13.54101</v>
      </c>
      <c r="EJ118" s="58">
        <v>1.4846089999999998</v>
      </c>
      <c r="EK118" s="58"/>
      <c r="EL118" s="58">
        <v>0.22841165208633588</v>
      </c>
      <c r="EM118" s="58">
        <v>3.0855680000000003</v>
      </c>
      <c r="EN118" s="58">
        <v>3.2686240000000004</v>
      </c>
      <c r="EO118" s="58">
        <v>3.2074240000000005</v>
      </c>
      <c r="EP118" s="58">
        <v>999.71199999999999</v>
      </c>
      <c r="EQ118" s="58">
        <v>2.0175999999999998</v>
      </c>
      <c r="ER118" s="58">
        <v>15.239179424076141</v>
      </c>
      <c r="ES118" s="58">
        <v>1.434746359223301</v>
      </c>
      <c r="ET118" s="58"/>
      <c r="EU118" s="58">
        <v>541.67079999999999</v>
      </c>
    </row>
    <row r="119" spans="1:151" x14ac:dyDescent="0.25">
      <c r="A119" t="s">
        <v>356</v>
      </c>
      <c r="B119" t="s">
        <v>119</v>
      </c>
      <c r="C119" t="s">
        <v>228</v>
      </c>
      <c r="D119" t="s">
        <v>229</v>
      </c>
      <c r="E119" s="62">
        <v>45469</v>
      </c>
      <c r="F119" s="62">
        <v>45499</v>
      </c>
      <c r="K119">
        <v>71.8</v>
      </c>
      <c r="P119">
        <v>17.5</v>
      </c>
      <c r="Q119">
        <v>17.5</v>
      </c>
      <c r="S119">
        <v>27</v>
      </c>
      <c r="T119">
        <v>1.52</v>
      </c>
      <c r="V119">
        <v>1.79</v>
      </c>
      <c r="W119">
        <v>0.98</v>
      </c>
      <c r="X119">
        <v>0.32</v>
      </c>
      <c r="AA119">
        <v>31.6</v>
      </c>
      <c r="AB119">
        <v>1.72</v>
      </c>
      <c r="AD119">
        <v>5.1100000000000003</v>
      </c>
      <c r="AF119">
        <v>0.38</v>
      </c>
      <c r="AI119">
        <v>6</v>
      </c>
      <c r="AK119">
        <v>0.2</v>
      </c>
      <c r="AQ119">
        <v>9.15</v>
      </c>
      <c r="AR119">
        <v>5.6</v>
      </c>
      <c r="AW119">
        <v>1.42</v>
      </c>
      <c r="AX119">
        <v>1.42</v>
      </c>
      <c r="AY119">
        <v>9</v>
      </c>
      <c r="BC119">
        <v>75.900000000000006</v>
      </c>
      <c r="BE119">
        <v>1.22</v>
      </c>
      <c r="BF119">
        <v>2.1</v>
      </c>
      <c r="BG119">
        <v>8.8000000000000007</v>
      </c>
      <c r="BH119">
        <v>0.6</v>
      </c>
      <c r="BI119">
        <v>0.23</v>
      </c>
      <c r="BJ119">
        <v>0.23</v>
      </c>
      <c r="BL119">
        <v>8.1199999999999992</v>
      </c>
      <c r="BM119">
        <v>0.76</v>
      </c>
      <c r="BO119">
        <v>0.14000000000000001</v>
      </c>
      <c r="BP119">
        <v>2.21</v>
      </c>
      <c r="BQ119">
        <v>2.21</v>
      </c>
      <c r="BR119">
        <v>2.21</v>
      </c>
      <c r="BS119">
        <v>422</v>
      </c>
      <c r="BT119">
        <v>1.9</v>
      </c>
      <c r="BU119">
        <v>9</v>
      </c>
      <c r="BV119">
        <v>1.1599999999999999</v>
      </c>
      <c r="BX119">
        <v>189</v>
      </c>
      <c r="CD119" s="58"/>
      <c r="CE119" s="58"/>
      <c r="CF119" s="58"/>
      <c r="CG119" s="58"/>
      <c r="CH119" s="58">
        <v>47.339599999999997</v>
      </c>
      <c r="CI119" s="58"/>
      <c r="CJ119" s="58"/>
      <c r="CK119" s="58"/>
      <c r="CL119" s="58"/>
      <c r="CM119" s="58">
        <v>29.399630000000002</v>
      </c>
      <c r="CN119" s="58">
        <v>30.832034885380686</v>
      </c>
      <c r="CO119" s="58"/>
      <c r="CP119" s="58">
        <v>59.921500000000002</v>
      </c>
      <c r="CQ119" s="58">
        <v>1.505484</v>
      </c>
      <c r="CR119" s="58"/>
      <c r="CS119" s="58">
        <v>2.5478564307692313</v>
      </c>
      <c r="CT119" s="58">
        <v>1.7380912237906483</v>
      </c>
      <c r="CU119" s="58">
        <v>0.52106502197888971</v>
      </c>
      <c r="CV119" s="58"/>
      <c r="CW119" s="58"/>
      <c r="CX119" s="58">
        <v>33.873840000000001</v>
      </c>
      <c r="CY119" s="58">
        <v>2.1899659777424483</v>
      </c>
      <c r="CZ119" s="58"/>
      <c r="DA119" s="58">
        <v>9.2339190000000002</v>
      </c>
      <c r="DB119" s="58"/>
      <c r="DC119" s="58">
        <v>0.49256796809707276</v>
      </c>
      <c r="DD119" s="58"/>
      <c r="DE119" s="58"/>
      <c r="DF119" s="58">
        <v>13.252284888420881</v>
      </c>
      <c r="DG119" s="58"/>
      <c r="DH119" s="58">
        <v>0.2501752330439454</v>
      </c>
      <c r="DI119" s="58"/>
      <c r="DJ119" s="58"/>
      <c r="DK119" s="58"/>
      <c r="DL119" s="58"/>
      <c r="DM119" s="58"/>
      <c r="DN119" s="58">
        <v>20.384625</v>
      </c>
      <c r="DO119" s="58">
        <v>12.480230099416259</v>
      </c>
      <c r="DP119" s="58"/>
      <c r="DQ119" s="58"/>
      <c r="DR119" s="58"/>
      <c r="DS119" s="58"/>
      <c r="DT119" s="58">
        <v>3.1247009999999995</v>
      </c>
      <c r="DU119" s="58">
        <v>3.2257902995330627</v>
      </c>
      <c r="DV119" s="58">
        <v>10.607919999999998</v>
      </c>
      <c r="DW119" s="58"/>
      <c r="DX119" s="58"/>
      <c r="DY119" s="58"/>
      <c r="DZ119" s="58">
        <v>97.396299999999997</v>
      </c>
      <c r="EA119" s="58"/>
      <c r="EB119" s="58">
        <v>2.6786920391061453</v>
      </c>
      <c r="EC119" s="58">
        <v>3.6818400000000002</v>
      </c>
      <c r="ED119" s="58">
        <v>9.1060200000000009</v>
      </c>
      <c r="EE119" s="58">
        <v>1.2211000000000001</v>
      </c>
      <c r="EF119" s="58">
        <v>0.41436000000000001</v>
      </c>
      <c r="EG119" s="58">
        <v>0.42342204059956456</v>
      </c>
      <c r="EH119" s="58"/>
      <c r="EI119" s="58">
        <v>11.947949999999999</v>
      </c>
      <c r="EJ119" s="58">
        <v>1.8015479999999999</v>
      </c>
      <c r="EK119" s="58"/>
      <c r="EL119" s="58">
        <v>0.23983223469065265</v>
      </c>
      <c r="EM119" s="58">
        <v>3.3124480000000003</v>
      </c>
      <c r="EN119" s="58">
        <v>3.5089639999999997</v>
      </c>
      <c r="EO119" s="58">
        <v>3.4432640000000001</v>
      </c>
      <c r="EP119" s="58">
        <v>765.85079999999994</v>
      </c>
      <c r="EQ119" s="58">
        <v>2.1436999999999999</v>
      </c>
      <c r="ER119" s="58">
        <v>15.239179424076141</v>
      </c>
      <c r="ES119" s="58">
        <v>1.5486151178918171</v>
      </c>
      <c r="ET119" s="58"/>
      <c r="EU119" s="58">
        <v>403.88920000000002</v>
      </c>
    </row>
    <row r="120" spans="1:151" x14ac:dyDescent="0.25">
      <c r="A120" t="s">
        <v>357</v>
      </c>
      <c r="B120" t="s">
        <v>119</v>
      </c>
      <c r="C120" t="s">
        <v>228</v>
      </c>
      <c r="D120" t="s">
        <v>229</v>
      </c>
      <c r="E120" s="62">
        <v>45469</v>
      </c>
      <c r="F120" s="62">
        <v>45499</v>
      </c>
      <c r="K120">
        <v>60</v>
      </c>
      <c r="P120">
        <v>14.2</v>
      </c>
      <c r="Q120">
        <v>14.2</v>
      </c>
      <c r="S120">
        <v>19</v>
      </c>
      <c r="T120">
        <v>0.94</v>
      </c>
      <c r="V120">
        <v>0.83</v>
      </c>
      <c r="W120">
        <v>0.56000000000000005</v>
      </c>
      <c r="X120">
        <v>0.17</v>
      </c>
      <c r="AA120">
        <v>31</v>
      </c>
      <c r="AB120">
        <v>0.7</v>
      </c>
      <c r="AD120">
        <v>4.5</v>
      </c>
      <c r="AF120">
        <v>0.17</v>
      </c>
      <c r="AI120">
        <v>3.1</v>
      </c>
      <c r="AK120">
        <v>0.08</v>
      </c>
      <c r="AQ120">
        <v>7.53</v>
      </c>
      <c r="AR120">
        <v>2.8</v>
      </c>
      <c r="AW120">
        <v>0.68</v>
      </c>
      <c r="AX120">
        <v>0.68</v>
      </c>
      <c r="AY120">
        <v>4.9000000000000004</v>
      </c>
      <c r="BC120">
        <v>79.5</v>
      </c>
      <c r="BE120">
        <v>0.66</v>
      </c>
      <c r="BF120">
        <v>1.4</v>
      </c>
      <c r="BG120">
        <v>3.7</v>
      </c>
      <c r="BH120">
        <v>0.5</v>
      </c>
      <c r="BI120">
        <v>0.14000000000000001</v>
      </c>
      <c r="BJ120">
        <v>0.14000000000000001</v>
      </c>
      <c r="BL120">
        <v>6.08</v>
      </c>
      <c r="BM120">
        <v>0.65</v>
      </c>
      <c r="BO120">
        <v>0.06</v>
      </c>
      <c r="BP120">
        <v>1.94</v>
      </c>
      <c r="BQ120">
        <v>1.94</v>
      </c>
      <c r="BR120">
        <v>1.94</v>
      </c>
      <c r="BS120">
        <v>432</v>
      </c>
      <c r="BT120">
        <v>1.5</v>
      </c>
      <c r="BU120">
        <v>4.2</v>
      </c>
      <c r="BV120">
        <v>0.77</v>
      </c>
      <c r="BX120">
        <v>155</v>
      </c>
      <c r="CD120" s="58"/>
      <c r="CE120" s="58"/>
      <c r="CF120" s="58"/>
      <c r="CG120" s="58"/>
      <c r="CH120" s="58">
        <v>33.38335</v>
      </c>
      <c r="CI120" s="58"/>
      <c r="CJ120" s="58"/>
      <c r="CK120" s="58"/>
      <c r="CL120" s="58"/>
      <c r="CM120" s="58">
        <v>37.715860000000006</v>
      </c>
      <c r="CN120" s="58">
        <v>39.553447143795147</v>
      </c>
      <c r="CO120" s="58"/>
      <c r="CP120" s="58">
        <v>24.845500000000001</v>
      </c>
      <c r="CQ120" s="58">
        <v>1.48428</v>
      </c>
      <c r="CR120" s="58"/>
      <c r="CS120" s="58">
        <v>3.5004333846153846</v>
      </c>
      <c r="CT120" s="58">
        <v>2.1611792190554771</v>
      </c>
      <c r="CU120" s="58">
        <v>0.72949103077044564</v>
      </c>
      <c r="CV120" s="58"/>
      <c r="CW120" s="58"/>
      <c r="CX120" s="58">
        <v>38.444120000000005</v>
      </c>
      <c r="CY120" s="58">
        <v>3.2618966931637519</v>
      </c>
      <c r="CZ120" s="58"/>
      <c r="DA120" s="58">
        <v>9.2575050000000001</v>
      </c>
      <c r="DB120" s="58"/>
      <c r="DC120" s="58">
        <v>0.74457948665836582</v>
      </c>
      <c r="DD120" s="58"/>
      <c r="DE120" s="58"/>
      <c r="DF120" s="58">
        <v>16.184206323912228</v>
      </c>
      <c r="DG120" s="58"/>
      <c r="DH120" s="58">
        <v>0.36389124806392065</v>
      </c>
      <c r="DI120" s="58"/>
      <c r="DJ120" s="58"/>
      <c r="DK120" s="58"/>
      <c r="DL120" s="58"/>
      <c r="DM120" s="58"/>
      <c r="DN120" s="58">
        <v>22.601900000000004</v>
      </c>
      <c r="DO120" s="58">
        <v>16.329273027273612</v>
      </c>
      <c r="DP120" s="58"/>
      <c r="DQ120" s="58"/>
      <c r="DR120" s="58"/>
      <c r="DS120" s="58"/>
      <c r="DT120" s="58">
        <v>3.8736929999999998</v>
      </c>
      <c r="DU120" s="58">
        <v>3.999013442492299</v>
      </c>
      <c r="DV120" s="58">
        <v>5.2492799999999997</v>
      </c>
      <c r="DW120" s="58"/>
      <c r="DX120" s="58"/>
      <c r="DY120" s="58"/>
      <c r="DZ120" s="58">
        <v>108.59304</v>
      </c>
      <c r="EA120" s="58"/>
      <c r="EB120" s="58">
        <v>3.4208404828411814</v>
      </c>
      <c r="EC120" s="58">
        <v>4.1896800000000001</v>
      </c>
      <c r="ED120" s="58">
        <v>3.5478000000000005</v>
      </c>
      <c r="EE120" s="58">
        <v>1.2211000000000001</v>
      </c>
      <c r="EF120" s="58">
        <v>0.46040000000000003</v>
      </c>
      <c r="EG120" s="58">
        <v>0.47046893399951623</v>
      </c>
      <c r="EH120" s="58"/>
      <c r="EI120" s="58">
        <v>13.313429999999999</v>
      </c>
      <c r="EJ120" s="58">
        <v>2.201892</v>
      </c>
      <c r="EK120" s="58"/>
      <c r="EL120" s="58">
        <v>0.31977631292087028</v>
      </c>
      <c r="EM120" s="58">
        <v>2.9721280000000001</v>
      </c>
      <c r="EN120" s="58">
        <v>3.1484540000000001</v>
      </c>
      <c r="EO120" s="58">
        <v>3.0895040000000003</v>
      </c>
      <c r="EP120" s="58">
        <v>837.25879999999995</v>
      </c>
      <c r="EQ120" s="58">
        <v>2.1436999999999999</v>
      </c>
      <c r="ER120" s="58">
        <v>20.064919575033588</v>
      </c>
      <c r="ES120" s="58">
        <v>2.334309552704577</v>
      </c>
      <c r="ET120" s="58"/>
      <c r="EU120" s="58">
        <v>402.53840000000002</v>
      </c>
    </row>
    <row r="121" spans="1:151" x14ac:dyDescent="0.25">
      <c r="A121" t="s">
        <v>358</v>
      </c>
      <c r="B121" t="s">
        <v>119</v>
      </c>
      <c r="C121" t="s">
        <v>228</v>
      </c>
      <c r="D121" t="s">
        <v>229</v>
      </c>
      <c r="E121" s="62">
        <v>45469</v>
      </c>
      <c r="F121" s="62">
        <v>45499</v>
      </c>
      <c r="K121">
        <v>75.900000000000006</v>
      </c>
      <c r="P121">
        <v>35.6</v>
      </c>
      <c r="Q121">
        <v>35.6</v>
      </c>
      <c r="S121">
        <v>16</v>
      </c>
      <c r="T121">
        <v>1.24</v>
      </c>
      <c r="V121">
        <v>0.96</v>
      </c>
      <c r="W121">
        <v>0.66</v>
      </c>
      <c r="X121">
        <v>0.22</v>
      </c>
      <c r="AA121">
        <v>29.3</v>
      </c>
      <c r="AB121">
        <v>1.05</v>
      </c>
      <c r="AD121">
        <v>4.13</v>
      </c>
      <c r="AF121">
        <v>0.24</v>
      </c>
      <c r="AI121">
        <v>4.7</v>
      </c>
      <c r="AK121">
        <v>0.09</v>
      </c>
      <c r="AQ121">
        <v>7.47</v>
      </c>
      <c r="AR121">
        <v>4.5</v>
      </c>
      <c r="AW121">
        <v>1.08</v>
      </c>
      <c r="AX121">
        <v>1.08</v>
      </c>
      <c r="AY121">
        <v>6</v>
      </c>
      <c r="BC121">
        <v>74.8</v>
      </c>
      <c r="BE121">
        <v>1.05</v>
      </c>
      <c r="BF121">
        <v>2.2999999999999998</v>
      </c>
      <c r="BG121">
        <v>3.1</v>
      </c>
      <c r="BH121">
        <v>0.5</v>
      </c>
      <c r="BI121">
        <v>0.13</v>
      </c>
      <c r="BJ121">
        <v>0.13</v>
      </c>
      <c r="BL121">
        <v>6.24</v>
      </c>
      <c r="BM121">
        <v>0.62</v>
      </c>
      <c r="BO121">
        <v>0.06</v>
      </c>
      <c r="BP121">
        <v>1.4</v>
      </c>
      <c r="BQ121">
        <v>1.4</v>
      </c>
      <c r="BR121">
        <v>1.4</v>
      </c>
      <c r="BS121">
        <v>370</v>
      </c>
      <c r="BT121">
        <v>1.3</v>
      </c>
      <c r="BU121">
        <v>5.6</v>
      </c>
      <c r="BV121">
        <v>0.79</v>
      </c>
      <c r="BX121">
        <v>148</v>
      </c>
      <c r="CD121" s="58"/>
      <c r="CE121" s="58"/>
      <c r="CF121" s="58"/>
      <c r="CG121" s="58"/>
      <c r="CH121" s="58">
        <v>141.7955</v>
      </c>
      <c r="CI121" s="58"/>
      <c r="CJ121" s="58"/>
      <c r="CK121" s="58"/>
      <c r="CL121" s="58"/>
      <c r="CM121" s="58">
        <v>89.135929999999988</v>
      </c>
      <c r="CN121" s="58">
        <v>93.478798995118325</v>
      </c>
      <c r="CO121" s="58"/>
      <c r="CP121" s="58" t="s">
        <v>207</v>
      </c>
      <c r="CQ121" s="58">
        <v>0.58311000000000002</v>
      </c>
      <c r="CR121" s="58"/>
      <c r="CS121" s="58">
        <v>6.1286276307692313</v>
      </c>
      <c r="CT121" s="58">
        <v>4.0250533603572904</v>
      </c>
      <c r="CU121" s="58">
        <v>1.3084521663025452</v>
      </c>
      <c r="CV121" s="58"/>
      <c r="CW121" s="58"/>
      <c r="CX121" s="58">
        <v>37.906440000000003</v>
      </c>
      <c r="CY121" s="58">
        <v>5.6362808585055637</v>
      </c>
      <c r="CZ121" s="58"/>
      <c r="DA121" s="58">
        <v>9.9414990000000003</v>
      </c>
      <c r="DB121" s="58"/>
      <c r="DC121" s="58">
        <v>1.1684170406023586</v>
      </c>
      <c r="DD121" s="58"/>
      <c r="DE121" s="58"/>
      <c r="DF121" s="58">
        <v>17.826082327787379</v>
      </c>
      <c r="DG121" s="58"/>
      <c r="DH121" s="58">
        <v>0.6140664811078661</v>
      </c>
      <c r="DI121" s="58"/>
      <c r="DJ121" s="58"/>
      <c r="DK121" s="58"/>
      <c r="DL121" s="58"/>
      <c r="DM121" s="58"/>
      <c r="DN121" s="58">
        <v>23.960875000000001</v>
      </c>
      <c r="DO121" s="58">
        <v>22.97761990266358</v>
      </c>
      <c r="DP121" s="58"/>
      <c r="DQ121" s="58"/>
      <c r="DR121" s="58"/>
      <c r="DS121" s="58"/>
      <c r="DT121" s="58">
        <v>5.582330999999999</v>
      </c>
      <c r="DU121" s="58">
        <v>5.762928737368056</v>
      </c>
      <c r="DV121" s="58">
        <v>3.1714399999999996</v>
      </c>
      <c r="DW121" s="58"/>
      <c r="DX121" s="58"/>
      <c r="DY121" s="58"/>
      <c r="DZ121" s="58">
        <v>121.63034</v>
      </c>
      <c r="EA121" s="58"/>
      <c r="EB121" s="58">
        <v>5.6936700917797287</v>
      </c>
      <c r="EC121" s="58">
        <v>4.4436</v>
      </c>
      <c r="ED121" s="58">
        <v>2.1286800000000001</v>
      </c>
      <c r="EE121" s="58">
        <v>1.46532</v>
      </c>
      <c r="EF121" s="58">
        <v>0.90929000000000004</v>
      </c>
      <c r="EG121" s="58">
        <v>0.92917614464904452</v>
      </c>
      <c r="EH121" s="58"/>
      <c r="EI121" s="58">
        <v>12.687584999999999</v>
      </c>
      <c r="EJ121" s="58">
        <v>3.436286</v>
      </c>
      <c r="EK121" s="58"/>
      <c r="EL121" s="58">
        <v>0.54818796500720601</v>
      </c>
      <c r="EM121" s="58">
        <v>3.2216960000000001</v>
      </c>
      <c r="EN121" s="58">
        <v>3.4128279999999998</v>
      </c>
      <c r="EO121" s="58">
        <v>3.3489279999999999</v>
      </c>
      <c r="EP121" s="58">
        <v>1292.4848</v>
      </c>
      <c r="EQ121" s="58">
        <v>2.3958999999999997</v>
      </c>
      <c r="ER121" s="58">
        <v>28.065488772673564</v>
      </c>
      <c r="ES121" s="58">
        <v>3.6893477808599173</v>
      </c>
      <c r="ET121" s="58"/>
      <c r="EU121" s="58">
        <v>420.09879999999998</v>
      </c>
    </row>
    <row r="122" spans="1:151" x14ac:dyDescent="0.25">
      <c r="A122" t="s">
        <v>359</v>
      </c>
      <c r="B122" t="s">
        <v>119</v>
      </c>
      <c r="C122" t="s">
        <v>228</v>
      </c>
      <c r="D122" t="s">
        <v>229</v>
      </c>
      <c r="E122" s="62">
        <v>45469</v>
      </c>
      <c r="F122" s="62">
        <v>45499</v>
      </c>
      <c r="K122">
        <v>91.1</v>
      </c>
      <c r="P122">
        <v>75.2</v>
      </c>
      <c r="Q122">
        <v>75.2</v>
      </c>
      <c r="S122">
        <v>19</v>
      </c>
      <c r="T122">
        <v>1.73</v>
      </c>
      <c r="V122">
        <v>1.86</v>
      </c>
      <c r="W122">
        <v>1.28</v>
      </c>
      <c r="X122">
        <v>0.52</v>
      </c>
      <c r="AA122">
        <v>26.9</v>
      </c>
      <c r="AB122">
        <v>1.91</v>
      </c>
      <c r="AD122">
        <v>3.96</v>
      </c>
      <c r="AF122">
        <v>0.35</v>
      </c>
      <c r="AI122">
        <v>8.6999999999999993</v>
      </c>
      <c r="AK122">
        <v>0.16</v>
      </c>
      <c r="AQ122">
        <v>6.6</v>
      </c>
      <c r="AR122">
        <v>9.9</v>
      </c>
      <c r="AW122">
        <v>2.35</v>
      </c>
      <c r="AX122">
        <v>2.35</v>
      </c>
      <c r="AY122">
        <v>6.9</v>
      </c>
      <c r="BC122">
        <v>83.1</v>
      </c>
      <c r="BE122">
        <v>2</v>
      </c>
      <c r="BF122">
        <v>1.6</v>
      </c>
      <c r="BG122">
        <v>6</v>
      </c>
      <c r="BH122">
        <v>0.4</v>
      </c>
      <c r="BI122">
        <v>0.3</v>
      </c>
      <c r="BJ122">
        <v>0.3</v>
      </c>
      <c r="BL122">
        <v>5.64</v>
      </c>
      <c r="BM122">
        <v>0.59</v>
      </c>
      <c r="BO122">
        <v>0.21</v>
      </c>
      <c r="BP122">
        <v>1.48</v>
      </c>
      <c r="BQ122">
        <v>1.48</v>
      </c>
      <c r="BR122">
        <v>1.48</v>
      </c>
      <c r="BS122">
        <v>369</v>
      </c>
      <c r="BT122">
        <v>0.9</v>
      </c>
      <c r="BU122">
        <v>10.5</v>
      </c>
      <c r="BV122">
        <v>1.0900000000000001</v>
      </c>
      <c r="BX122">
        <v>137</v>
      </c>
      <c r="CD122" s="58"/>
      <c r="CE122" s="58"/>
      <c r="CF122" s="58"/>
      <c r="CG122" s="58"/>
      <c r="CH122" s="58">
        <v>225.53300000000002</v>
      </c>
      <c r="CI122" s="58"/>
      <c r="CJ122" s="58"/>
      <c r="CK122" s="58"/>
      <c r="CL122" s="58"/>
      <c r="CM122" s="58">
        <v>62.547419999999995</v>
      </c>
      <c r="CN122" s="58">
        <v>65.59484712666648</v>
      </c>
      <c r="CO122" s="58"/>
      <c r="CP122" s="58">
        <v>8.7690000000000001</v>
      </c>
      <c r="CQ122" s="58">
        <v>0.39227400000000001</v>
      </c>
      <c r="CR122" s="58"/>
      <c r="CS122" s="58">
        <v>4.2119968923076927</v>
      </c>
      <c r="CT122" s="58">
        <v>2.6528760784173051</v>
      </c>
      <c r="CU122" s="58">
        <v>0.79896636703429758</v>
      </c>
      <c r="CV122" s="58"/>
      <c r="CW122" s="58"/>
      <c r="CX122" s="58">
        <v>33.201740000000001</v>
      </c>
      <c r="CY122" s="58">
        <v>3.6998898887122418</v>
      </c>
      <c r="CZ122" s="58"/>
      <c r="DA122" s="58">
        <v>8.8565430000000003</v>
      </c>
      <c r="DB122" s="58"/>
      <c r="DC122" s="58">
        <v>0.83622003886247231</v>
      </c>
      <c r="DD122" s="58"/>
      <c r="DE122" s="58"/>
      <c r="DF122" s="58">
        <v>10.906747740027805</v>
      </c>
      <c r="DG122" s="58"/>
      <c r="DH122" s="58">
        <v>0.44349245857790326</v>
      </c>
      <c r="DI122" s="58"/>
      <c r="DJ122" s="58"/>
      <c r="DK122" s="58"/>
      <c r="DL122" s="58"/>
      <c r="DM122" s="58"/>
      <c r="DN122" s="58">
        <v>20.527675000000002</v>
      </c>
      <c r="DO122" s="58">
        <v>16.795823685195714</v>
      </c>
      <c r="DP122" s="58"/>
      <c r="DQ122" s="58"/>
      <c r="DR122" s="58"/>
      <c r="DS122" s="58"/>
      <c r="DT122" s="58">
        <v>3.5343059999999995</v>
      </c>
      <c r="DU122" s="58">
        <v>3.6486467058388952</v>
      </c>
      <c r="DV122" s="58">
        <v>3.9369599999999996</v>
      </c>
      <c r="DW122" s="58"/>
      <c r="DX122" s="58"/>
      <c r="DY122" s="58"/>
      <c r="DZ122" s="58">
        <v>89.573920000000001</v>
      </c>
      <c r="EA122" s="58"/>
      <c r="EB122" s="58">
        <v>4.0702203711093379</v>
      </c>
      <c r="EC122" s="58">
        <v>3.4279200000000003</v>
      </c>
      <c r="ED122" s="58">
        <v>5.5582200000000004</v>
      </c>
      <c r="EE122" s="58">
        <v>1.2211000000000001</v>
      </c>
      <c r="EF122" s="58">
        <v>0.62154000000000009</v>
      </c>
      <c r="EG122" s="58">
        <v>0.63513306089934685</v>
      </c>
      <c r="EH122" s="58"/>
      <c r="EI122" s="58">
        <v>11.606579999999997</v>
      </c>
      <c r="EJ122" s="58">
        <v>2.1018059999999998</v>
      </c>
      <c r="EK122" s="58"/>
      <c r="EL122" s="58">
        <v>0.331196895525187</v>
      </c>
      <c r="EM122" s="58">
        <v>2.9721280000000001</v>
      </c>
      <c r="EN122" s="58">
        <v>3.1484540000000001</v>
      </c>
      <c r="EO122" s="58">
        <v>3.0895040000000003</v>
      </c>
      <c r="EP122" s="58">
        <v>760.49519999999995</v>
      </c>
      <c r="EQ122" s="58">
        <v>2.6480999999999999</v>
      </c>
      <c r="ER122" s="58">
        <v>20.699885384370095</v>
      </c>
      <c r="ES122" s="58">
        <v>2.5164995665742027</v>
      </c>
      <c r="ET122" s="58"/>
      <c r="EU122" s="58">
        <v>374.17160000000001</v>
      </c>
    </row>
    <row r="123" spans="1:151" x14ac:dyDescent="0.25">
      <c r="A123" t="s">
        <v>360</v>
      </c>
      <c r="B123" t="s">
        <v>119</v>
      </c>
      <c r="C123" t="s">
        <v>228</v>
      </c>
      <c r="D123" t="s">
        <v>229</v>
      </c>
      <c r="E123" s="62">
        <v>45469</v>
      </c>
      <c r="F123" s="62">
        <v>45499</v>
      </c>
      <c r="K123">
        <v>83</v>
      </c>
      <c r="P123">
        <v>69.099999999999994</v>
      </c>
      <c r="Q123">
        <v>69.099999999999994</v>
      </c>
      <c r="S123">
        <v>15</v>
      </c>
      <c r="T123">
        <v>2.0699999999999998</v>
      </c>
      <c r="V123">
        <v>2.96</v>
      </c>
      <c r="W123">
        <v>1.98</v>
      </c>
      <c r="X123">
        <v>0.77</v>
      </c>
      <c r="AA123">
        <v>23.6</v>
      </c>
      <c r="AB123">
        <v>2.91</v>
      </c>
      <c r="AD123">
        <v>3.4</v>
      </c>
      <c r="AF123">
        <v>0.6</v>
      </c>
      <c r="AI123">
        <v>11.2</v>
      </c>
      <c r="AK123">
        <v>0.23</v>
      </c>
      <c r="AQ123">
        <v>6.09</v>
      </c>
      <c r="AR123">
        <v>13.4</v>
      </c>
      <c r="AW123">
        <v>3.24</v>
      </c>
      <c r="AX123">
        <v>3.24</v>
      </c>
      <c r="AY123">
        <v>9.6</v>
      </c>
      <c r="BC123">
        <v>79.3</v>
      </c>
      <c r="BE123">
        <v>3.14</v>
      </c>
      <c r="BF123">
        <v>1.6</v>
      </c>
      <c r="BG123">
        <v>7.6</v>
      </c>
      <c r="BH123">
        <v>0.4</v>
      </c>
      <c r="BI123">
        <v>0.45</v>
      </c>
      <c r="BJ123">
        <v>0.45</v>
      </c>
      <c r="BL123">
        <v>4.92</v>
      </c>
      <c r="BM123">
        <v>0.53</v>
      </c>
      <c r="BO123">
        <v>0.23</v>
      </c>
      <c r="BP123">
        <v>1.56</v>
      </c>
      <c r="BQ123">
        <v>1.56</v>
      </c>
      <c r="BR123">
        <v>1.56</v>
      </c>
      <c r="BS123">
        <v>323</v>
      </c>
      <c r="BT123">
        <v>1</v>
      </c>
      <c r="BU123">
        <v>14.2</v>
      </c>
      <c r="BV123">
        <v>2.29</v>
      </c>
      <c r="BX123">
        <v>127</v>
      </c>
      <c r="CD123" s="58"/>
      <c r="CE123" s="58"/>
      <c r="CF123" s="58"/>
      <c r="CG123" s="58"/>
      <c r="CH123" s="58">
        <v>473.39600000000002</v>
      </c>
      <c r="CI123" s="58"/>
      <c r="CJ123" s="58"/>
      <c r="CK123" s="58"/>
      <c r="CL123" s="58"/>
      <c r="CM123" s="58">
        <v>44.860789999999994</v>
      </c>
      <c r="CN123" s="58">
        <v>47.046491478489244</v>
      </c>
      <c r="CO123" s="58"/>
      <c r="CP123" s="58">
        <v>13.153500000000001</v>
      </c>
      <c r="CQ123" s="58">
        <v>8.0045099999999998</v>
      </c>
      <c r="CR123" s="58"/>
      <c r="CS123" s="58">
        <v>3.9250761230769236</v>
      </c>
      <c r="CT123" s="58">
        <v>2.6300064570516386</v>
      </c>
      <c r="CU123" s="58">
        <v>0.61369880366402574</v>
      </c>
      <c r="CV123" s="58"/>
      <c r="CW123" s="58"/>
      <c r="CX123" s="58">
        <v>28.362620000000003</v>
      </c>
      <c r="CY123" s="58">
        <v>2.8584819077901429</v>
      </c>
      <c r="CZ123" s="58"/>
      <c r="DA123" s="58">
        <v>6.8635260000000002</v>
      </c>
      <c r="DB123" s="58"/>
      <c r="DC123" s="58">
        <v>0.73312441763285252</v>
      </c>
      <c r="DD123" s="58"/>
      <c r="DE123" s="58"/>
      <c r="DF123" s="58">
        <v>6.9193345877595753</v>
      </c>
      <c r="DG123" s="58"/>
      <c r="DH123" s="58">
        <v>0.39800605256991317</v>
      </c>
      <c r="DI123" s="58"/>
      <c r="DJ123" s="58"/>
      <c r="DK123" s="58"/>
      <c r="DL123" s="58"/>
      <c r="DM123" s="58"/>
      <c r="DN123" s="58">
        <v>14.948725</v>
      </c>
      <c r="DO123" s="58">
        <v>9.9142014808446923</v>
      </c>
      <c r="DP123" s="58"/>
      <c r="DQ123" s="58"/>
      <c r="DR123" s="58"/>
      <c r="DS123" s="58"/>
      <c r="DT123" s="58">
        <v>2.2586789999999999</v>
      </c>
      <c r="DU123" s="58">
        <v>2.3317510404864463</v>
      </c>
      <c r="DV123" s="58">
        <v>51.180479999999996</v>
      </c>
      <c r="DW123" s="58"/>
      <c r="DX123" s="58"/>
      <c r="DY123" s="58"/>
      <c r="DZ123" s="58">
        <v>67.793960000000013</v>
      </c>
      <c r="EA123" s="58"/>
      <c r="EB123" s="58">
        <v>2.7946527334397451</v>
      </c>
      <c r="EC123" s="58">
        <v>2.6661600000000001</v>
      </c>
      <c r="ED123" s="58">
        <v>9.1060200000000009</v>
      </c>
      <c r="EE123" s="58">
        <v>0.85477000000000003</v>
      </c>
      <c r="EF123" s="58">
        <v>0.46040000000000003</v>
      </c>
      <c r="EG123" s="58">
        <v>0.47046893399951623</v>
      </c>
      <c r="EH123" s="58"/>
      <c r="EI123" s="58">
        <v>9.0804419999999997</v>
      </c>
      <c r="EJ123" s="58">
        <v>1.4846089999999998</v>
      </c>
      <c r="EK123" s="58"/>
      <c r="EL123" s="58">
        <v>0.3540380607338206</v>
      </c>
      <c r="EM123" s="58">
        <v>2.529712</v>
      </c>
      <c r="EN123" s="58">
        <v>2.6797909999999998</v>
      </c>
      <c r="EO123" s="58">
        <v>2.629616</v>
      </c>
      <c r="EP123" s="58">
        <v>642.67199999999991</v>
      </c>
      <c r="EQ123" s="58">
        <v>2.0175999999999998</v>
      </c>
      <c r="ER123" s="58">
        <v>18.667994794493275</v>
      </c>
      <c r="ES123" s="58">
        <v>2.2546014216366159</v>
      </c>
      <c r="ET123" s="58"/>
      <c r="EU123" s="58">
        <v>289.07119999999998</v>
      </c>
    </row>
    <row r="124" spans="1:151" x14ac:dyDescent="0.25">
      <c r="A124" t="s">
        <v>361</v>
      </c>
      <c r="B124" t="s">
        <v>119</v>
      </c>
      <c r="C124" t="s">
        <v>228</v>
      </c>
      <c r="D124" t="s">
        <v>229</v>
      </c>
      <c r="E124" s="62">
        <v>45469</v>
      </c>
      <c r="F124" s="62">
        <v>45499</v>
      </c>
      <c r="K124">
        <v>97.4</v>
      </c>
      <c r="P124">
        <v>117</v>
      </c>
      <c r="Q124">
        <v>117</v>
      </c>
      <c r="S124">
        <v>16</v>
      </c>
      <c r="T124">
        <v>1.53</v>
      </c>
      <c r="V124">
        <v>3.2</v>
      </c>
      <c r="W124">
        <v>1.93</v>
      </c>
      <c r="X124">
        <v>0.75</v>
      </c>
      <c r="AA124">
        <v>25.4</v>
      </c>
      <c r="AB124">
        <v>3.27</v>
      </c>
      <c r="AD124">
        <v>3.67</v>
      </c>
      <c r="AF124">
        <v>0.6</v>
      </c>
      <c r="AI124">
        <v>8.9</v>
      </c>
      <c r="AK124">
        <v>0.31</v>
      </c>
      <c r="AQ124">
        <v>6.82</v>
      </c>
      <c r="AR124">
        <v>13.7</v>
      </c>
      <c r="AW124">
        <v>2.77</v>
      </c>
      <c r="AX124">
        <v>2.77</v>
      </c>
      <c r="AY124">
        <v>7.2</v>
      </c>
      <c r="BC124">
        <v>61.2</v>
      </c>
      <c r="BE124">
        <v>2.97</v>
      </c>
      <c r="BF124">
        <v>1.6</v>
      </c>
      <c r="BG124">
        <v>9</v>
      </c>
      <c r="BH124">
        <v>0.4</v>
      </c>
      <c r="BI124">
        <v>0.42</v>
      </c>
      <c r="BJ124">
        <v>0.42</v>
      </c>
      <c r="BL124">
        <v>4.71</v>
      </c>
      <c r="BM124">
        <v>0.57999999999999996</v>
      </c>
      <c r="BO124">
        <v>0.23</v>
      </c>
      <c r="BP124">
        <v>1.8</v>
      </c>
      <c r="BQ124">
        <v>1.8</v>
      </c>
      <c r="BR124">
        <v>1.8</v>
      </c>
      <c r="BS124">
        <v>342</v>
      </c>
      <c r="BT124">
        <v>1.1000000000000001</v>
      </c>
      <c r="BU124">
        <v>11.9</v>
      </c>
      <c r="BV124">
        <v>2.14</v>
      </c>
      <c r="BX124">
        <v>132</v>
      </c>
      <c r="CD124" s="58"/>
      <c r="CE124" s="58"/>
      <c r="CF124" s="58"/>
      <c r="CG124" s="58"/>
      <c r="CH124" s="58">
        <v>648.68650000000002</v>
      </c>
      <c r="CI124" s="58"/>
      <c r="CJ124" s="58"/>
      <c r="CK124" s="58"/>
      <c r="CL124" s="58"/>
      <c r="CM124" s="58">
        <v>94.758170000000007</v>
      </c>
      <c r="CN124" s="58">
        <v>99.374965028975993</v>
      </c>
      <c r="CO124" s="58"/>
      <c r="CP124" s="58" t="s">
        <v>207</v>
      </c>
      <c r="CQ124" s="58">
        <v>5.4282240000000002</v>
      </c>
      <c r="CR124" s="58"/>
      <c r="CS124" s="58">
        <v>6.9320057846153853</v>
      </c>
      <c r="CT124" s="58">
        <v>4.6539679479131175</v>
      </c>
      <c r="CU124" s="58">
        <v>1.2273976073280515</v>
      </c>
      <c r="CV124" s="58"/>
      <c r="CW124" s="58"/>
      <c r="CX124" s="58">
        <v>31.588700000000003</v>
      </c>
      <c r="CY124" s="58">
        <v>5.2328660731319552</v>
      </c>
      <c r="CZ124" s="58"/>
      <c r="DA124" s="58">
        <v>7.3824179999999995</v>
      </c>
      <c r="DB124" s="58"/>
      <c r="DC124" s="58">
        <v>1.4089734901381383</v>
      </c>
      <c r="DD124" s="58"/>
      <c r="DE124" s="58"/>
      <c r="DF124" s="58">
        <v>19.819788903921491</v>
      </c>
      <c r="DG124" s="58"/>
      <c r="DH124" s="58">
        <v>0.81875530814382136</v>
      </c>
      <c r="DI124" s="58"/>
      <c r="DJ124" s="58"/>
      <c r="DK124" s="58"/>
      <c r="DL124" s="58"/>
      <c r="DM124" s="58"/>
      <c r="DN124" s="58">
        <v>16.73685</v>
      </c>
      <c r="DO124" s="58">
        <v>23.21089523162463</v>
      </c>
      <c r="DP124" s="58"/>
      <c r="DQ124" s="58"/>
      <c r="DR124" s="58"/>
      <c r="DS124" s="58"/>
      <c r="DT124" s="58">
        <v>5.1376169999999988</v>
      </c>
      <c r="DU124" s="58">
        <v>5.3038274962360097</v>
      </c>
      <c r="DV124" s="58">
        <v>119.20239999999998</v>
      </c>
      <c r="DW124" s="58"/>
      <c r="DX124" s="58"/>
      <c r="DY124" s="58"/>
      <c r="DZ124" s="58">
        <v>89.880680000000012</v>
      </c>
      <c r="EA124" s="58"/>
      <c r="EB124" s="58">
        <v>5.705266161213089</v>
      </c>
      <c r="EC124" s="58">
        <v>2.6661600000000001</v>
      </c>
      <c r="ED124" s="58">
        <v>36.424080000000004</v>
      </c>
      <c r="EE124" s="58">
        <v>0.97688000000000008</v>
      </c>
      <c r="EF124" s="58">
        <v>0.96684000000000003</v>
      </c>
      <c r="EG124" s="58">
        <v>0.98798476139898395</v>
      </c>
      <c r="EH124" s="58"/>
      <c r="EI124" s="58">
        <v>9.8542139999999989</v>
      </c>
      <c r="EJ124" s="58">
        <v>1.651419</v>
      </c>
      <c r="EK124" s="58"/>
      <c r="EL124" s="58">
        <v>0.68523495625900754</v>
      </c>
      <c r="EM124" s="58">
        <v>2.2120800000000003</v>
      </c>
      <c r="EN124" s="58">
        <v>2.343315</v>
      </c>
      <c r="EO124" s="58">
        <v>2.2994400000000002</v>
      </c>
      <c r="EP124" s="58">
        <v>674.80559999999991</v>
      </c>
      <c r="EQ124" s="58">
        <v>2.9002999999999997</v>
      </c>
      <c r="ER124" s="58">
        <v>35.685078484711632</v>
      </c>
      <c r="ES124" s="58">
        <v>4.8963566227461861</v>
      </c>
      <c r="ET124" s="58"/>
      <c r="EU124" s="58">
        <v>312.03480000000002</v>
      </c>
    </row>
    <row r="125" spans="1:151" x14ac:dyDescent="0.25">
      <c r="A125" t="s">
        <v>362</v>
      </c>
      <c r="B125" t="s">
        <v>119</v>
      </c>
      <c r="C125" t="s">
        <v>228</v>
      </c>
      <c r="D125" t="s">
        <v>229</v>
      </c>
      <c r="E125" s="62">
        <v>45469</v>
      </c>
      <c r="F125" s="62">
        <v>45499</v>
      </c>
      <c r="K125">
        <v>98.2</v>
      </c>
      <c r="P125">
        <v>70</v>
      </c>
      <c r="Q125">
        <v>70</v>
      </c>
      <c r="S125">
        <v>18</v>
      </c>
      <c r="T125">
        <v>1.64</v>
      </c>
      <c r="V125">
        <v>3.24</v>
      </c>
      <c r="W125">
        <v>1.95</v>
      </c>
      <c r="X125">
        <v>0.87</v>
      </c>
      <c r="AA125">
        <v>27.1</v>
      </c>
      <c r="AB125">
        <v>2.59</v>
      </c>
      <c r="AD125">
        <v>3.63</v>
      </c>
      <c r="AF125">
        <v>0.61</v>
      </c>
      <c r="AI125">
        <v>7.6</v>
      </c>
      <c r="AK125">
        <v>0.34</v>
      </c>
      <c r="AQ125">
        <v>7.52</v>
      </c>
      <c r="AR125">
        <v>12.3</v>
      </c>
      <c r="AW125">
        <v>2.85</v>
      </c>
      <c r="AX125">
        <v>2.85</v>
      </c>
      <c r="AY125">
        <v>5.6</v>
      </c>
      <c r="BC125">
        <v>61.9</v>
      </c>
      <c r="BE125">
        <v>3.51</v>
      </c>
      <c r="BF125">
        <v>2</v>
      </c>
      <c r="BG125">
        <v>7.7</v>
      </c>
      <c r="BH125">
        <v>0.5</v>
      </c>
      <c r="BI125">
        <v>0.48</v>
      </c>
      <c r="BJ125">
        <v>0.48</v>
      </c>
      <c r="BL125">
        <v>5.27</v>
      </c>
      <c r="BM125">
        <v>0.63</v>
      </c>
      <c r="BO125">
        <v>0.35</v>
      </c>
      <c r="BP125">
        <v>1.68</v>
      </c>
      <c r="BQ125">
        <v>1.68</v>
      </c>
      <c r="BR125">
        <v>1.68</v>
      </c>
      <c r="BS125">
        <v>359</v>
      </c>
      <c r="BT125">
        <v>1</v>
      </c>
      <c r="BU125">
        <v>14</v>
      </c>
      <c r="BV125">
        <v>2.4500000000000002</v>
      </c>
      <c r="BX125">
        <v>140</v>
      </c>
      <c r="CD125" s="58"/>
      <c r="CE125" s="58"/>
      <c r="CF125" s="58"/>
      <c r="CG125" s="58"/>
      <c r="CH125" s="58">
        <v>371.79450000000003</v>
      </c>
      <c r="CI125" s="58"/>
      <c r="CJ125" s="58"/>
      <c r="CK125" s="58"/>
      <c r="CL125" s="58"/>
      <c r="CM125" s="58">
        <v>55.519619999999996</v>
      </c>
      <c r="CN125" s="58">
        <v>58.224639584344395</v>
      </c>
      <c r="CO125" s="58"/>
      <c r="CP125" s="58">
        <v>16.076499999999999</v>
      </c>
      <c r="CQ125" s="58">
        <v>3.0215700000000001</v>
      </c>
      <c r="CR125" s="58"/>
      <c r="CS125" s="58">
        <v>6.4958862153846164</v>
      </c>
      <c r="CT125" s="58">
        <v>3.7048786612379607</v>
      </c>
      <c r="CU125" s="58">
        <v>1.1810807164854835</v>
      </c>
      <c r="CV125" s="58"/>
      <c r="CW125" s="58"/>
      <c r="CX125" s="58">
        <v>30.244500000000002</v>
      </c>
      <c r="CY125" s="58">
        <v>4.9101342448330678</v>
      </c>
      <c r="CZ125" s="58"/>
      <c r="DA125" s="58">
        <v>7.1701440000000005</v>
      </c>
      <c r="DB125" s="58"/>
      <c r="DC125" s="58">
        <v>1.2027822476788987</v>
      </c>
      <c r="DD125" s="58"/>
      <c r="DE125" s="58"/>
      <c r="DF125" s="58">
        <v>21.344388050376992</v>
      </c>
      <c r="DG125" s="58"/>
      <c r="DH125" s="58">
        <v>0.65955288711585602</v>
      </c>
      <c r="DI125" s="58"/>
      <c r="DJ125" s="58"/>
      <c r="DK125" s="58"/>
      <c r="DL125" s="58"/>
      <c r="DM125" s="58"/>
      <c r="DN125" s="58">
        <v>15.091775000000002</v>
      </c>
      <c r="DO125" s="58">
        <v>24.843822534351993</v>
      </c>
      <c r="DP125" s="58"/>
      <c r="DQ125" s="58"/>
      <c r="DR125" s="58"/>
      <c r="DS125" s="58"/>
      <c r="DT125" s="58">
        <v>5.6876579999999999</v>
      </c>
      <c r="DU125" s="58">
        <v>5.871663241846699</v>
      </c>
      <c r="DV125" s="58">
        <v>51.727279999999993</v>
      </c>
      <c r="DW125" s="58"/>
      <c r="DX125" s="58"/>
      <c r="DY125" s="58"/>
      <c r="DZ125" s="58">
        <v>78.530560000000008</v>
      </c>
      <c r="EA125" s="58"/>
      <c r="EB125" s="58">
        <v>5.2646155227454114</v>
      </c>
      <c r="EC125" s="58">
        <v>2.7931200000000005</v>
      </c>
      <c r="ED125" s="58">
        <v>34.53192</v>
      </c>
      <c r="EE125" s="58">
        <v>0.97688000000000008</v>
      </c>
      <c r="EF125" s="58">
        <v>0.86325000000000007</v>
      </c>
      <c r="EG125" s="58">
        <v>0.88212925124909281</v>
      </c>
      <c r="EH125" s="58"/>
      <c r="EI125" s="58">
        <v>9.433190999999999</v>
      </c>
      <c r="EJ125" s="58">
        <v>1.4178849999999998</v>
      </c>
      <c r="EK125" s="58"/>
      <c r="EL125" s="58">
        <v>0.52534679979857257</v>
      </c>
      <c r="EM125" s="58">
        <v>2.3822400000000004</v>
      </c>
      <c r="EN125" s="58">
        <v>2.5235699999999999</v>
      </c>
      <c r="EO125" s="58">
        <v>2.4763200000000003</v>
      </c>
      <c r="EP125" s="58">
        <v>678.37599999999998</v>
      </c>
      <c r="EQ125" s="58">
        <v>1.6393</v>
      </c>
      <c r="ER125" s="58">
        <v>32.002276790559897</v>
      </c>
      <c r="ES125" s="58">
        <v>3.552705270457698</v>
      </c>
      <c r="ET125" s="58"/>
      <c r="EU125" s="58">
        <v>299.87759999999997</v>
      </c>
    </row>
    <row r="126" spans="1:151" x14ac:dyDescent="0.25">
      <c r="A126" t="s">
        <v>363</v>
      </c>
      <c r="B126" t="s">
        <v>119</v>
      </c>
      <c r="C126" t="s">
        <v>228</v>
      </c>
      <c r="D126" t="s">
        <v>229</v>
      </c>
      <c r="E126" s="62">
        <v>45469</v>
      </c>
      <c r="F126" s="62">
        <v>45499</v>
      </c>
      <c r="K126">
        <v>149.5</v>
      </c>
      <c r="P126">
        <v>71.900000000000006</v>
      </c>
      <c r="Q126">
        <v>71.900000000000006</v>
      </c>
      <c r="S126">
        <v>19</v>
      </c>
      <c r="T126">
        <v>1.63</v>
      </c>
      <c r="V126">
        <v>3.28</v>
      </c>
      <c r="W126">
        <v>2.37</v>
      </c>
      <c r="X126">
        <v>0.94</v>
      </c>
      <c r="AA126">
        <v>27.2</v>
      </c>
      <c r="AB126">
        <v>3.39</v>
      </c>
      <c r="AD126">
        <v>3.41</v>
      </c>
      <c r="AF126">
        <v>0.7</v>
      </c>
      <c r="AI126">
        <v>8</v>
      </c>
      <c r="AK126">
        <v>0.38</v>
      </c>
      <c r="AQ126">
        <v>6.99</v>
      </c>
      <c r="AR126">
        <v>11.5</v>
      </c>
      <c r="AW126">
        <v>2.7</v>
      </c>
      <c r="AX126">
        <v>2.7</v>
      </c>
      <c r="AY126">
        <v>10.6</v>
      </c>
      <c r="BC126">
        <v>64</v>
      </c>
      <c r="BE126">
        <v>2.97</v>
      </c>
      <c r="BF126">
        <v>1.3</v>
      </c>
      <c r="BG126">
        <v>14</v>
      </c>
      <c r="BH126">
        <v>0.4</v>
      </c>
      <c r="BI126">
        <v>0.54</v>
      </c>
      <c r="BJ126">
        <v>0.54</v>
      </c>
      <c r="BL126">
        <v>4.8499999999999996</v>
      </c>
      <c r="BM126">
        <v>0.56999999999999995</v>
      </c>
      <c r="BO126">
        <v>0.33</v>
      </c>
      <c r="BP126">
        <v>1.5</v>
      </c>
      <c r="BQ126">
        <v>1.5</v>
      </c>
      <c r="BR126">
        <v>1.5</v>
      </c>
      <c r="BS126">
        <v>343</v>
      </c>
      <c r="BT126">
        <v>0.9</v>
      </c>
      <c r="BU126">
        <v>15.3</v>
      </c>
      <c r="BV126">
        <v>2.64</v>
      </c>
      <c r="BX126">
        <v>131</v>
      </c>
      <c r="CD126" s="58"/>
      <c r="CE126" s="58"/>
      <c r="CF126" s="58"/>
      <c r="CG126" s="58"/>
      <c r="CH126" s="58">
        <v>252.32900000000001</v>
      </c>
      <c r="CI126" s="58"/>
      <c r="CJ126" s="58"/>
      <c r="CK126" s="58"/>
      <c r="CL126" s="58"/>
      <c r="CM126" s="58">
        <v>39.121420000000001</v>
      </c>
      <c r="CN126" s="58">
        <v>41.027488652259557</v>
      </c>
      <c r="CO126" s="58"/>
      <c r="CP126" s="58">
        <v>37.999000000000002</v>
      </c>
      <c r="CQ126" s="58">
        <v>3.0003660000000001</v>
      </c>
      <c r="CR126" s="58"/>
      <c r="CS126" s="58">
        <v>4.1316590769230777</v>
      </c>
      <c r="CT126" s="58">
        <v>2.6643108891001384</v>
      </c>
      <c r="CU126" s="58">
        <v>0.72949103077044564</v>
      </c>
      <c r="CV126" s="58"/>
      <c r="CW126" s="58"/>
      <c r="CX126" s="58">
        <v>32.664059999999999</v>
      </c>
      <c r="CY126" s="58">
        <v>3.3656319236883943</v>
      </c>
      <c r="CZ126" s="58"/>
      <c r="DA126" s="58">
        <v>6.8399399999999995</v>
      </c>
      <c r="DB126" s="58"/>
      <c r="DC126" s="58">
        <v>0.79039976276041901</v>
      </c>
      <c r="DD126" s="58"/>
      <c r="DE126" s="58"/>
      <c r="DF126" s="58">
        <v>13.721392318099495</v>
      </c>
      <c r="DG126" s="58"/>
      <c r="DH126" s="58">
        <v>0.39800605256991317</v>
      </c>
      <c r="DI126" s="58"/>
      <c r="DJ126" s="58"/>
      <c r="DK126" s="58"/>
      <c r="DL126" s="58"/>
      <c r="DM126" s="58"/>
      <c r="DN126" s="58">
        <v>13.675580000000002</v>
      </c>
      <c r="DO126" s="58">
        <v>15.046258717987827</v>
      </c>
      <c r="DP126" s="58"/>
      <c r="DQ126" s="58"/>
      <c r="DR126" s="58"/>
      <c r="DS126" s="58"/>
      <c r="DT126" s="58">
        <v>3.5694149999999993</v>
      </c>
      <c r="DU126" s="58">
        <v>3.684891540665109</v>
      </c>
      <c r="DV126" s="58">
        <v>37.510479999999994</v>
      </c>
      <c r="DW126" s="58"/>
      <c r="DX126" s="58"/>
      <c r="DY126" s="58"/>
      <c r="DZ126" s="58">
        <v>86.352940000000004</v>
      </c>
      <c r="EA126" s="58"/>
      <c r="EB126" s="58">
        <v>3.502012968874701</v>
      </c>
      <c r="EC126" s="58">
        <v>2.4122400000000002</v>
      </c>
      <c r="ED126" s="58">
        <v>27.318060000000003</v>
      </c>
      <c r="EE126" s="58">
        <v>0.85477000000000003</v>
      </c>
      <c r="EF126" s="58">
        <v>0.56398999999999999</v>
      </c>
      <c r="EG126" s="58">
        <v>0.57632444414940731</v>
      </c>
      <c r="EH126" s="58"/>
      <c r="EI126" s="58">
        <v>9.8883509999999983</v>
      </c>
      <c r="EJ126" s="58">
        <v>1.3177989999999999</v>
      </c>
      <c r="EK126" s="58"/>
      <c r="EL126" s="58">
        <v>0.38829980854677099</v>
      </c>
      <c r="EM126" s="58">
        <v>2.200736</v>
      </c>
      <c r="EN126" s="58">
        <v>2.3312979999999999</v>
      </c>
      <c r="EO126" s="58">
        <v>2.2876479999999999</v>
      </c>
      <c r="EP126" s="58">
        <v>731.9319999999999</v>
      </c>
      <c r="EQ126" s="58">
        <v>1.6393</v>
      </c>
      <c r="ER126" s="58">
        <v>21.715830679308503</v>
      </c>
      <c r="ES126" s="58">
        <v>2.4823389389736481</v>
      </c>
      <c r="ET126" s="58"/>
      <c r="EU126" s="58">
        <v>290.42200000000003</v>
      </c>
    </row>
    <row r="127" spans="1:151" x14ac:dyDescent="0.25">
      <c r="A127" t="s">
        <v>364</v>
      </c>
      <c r="B127" t="s">
        <v>119</v>
      </c>
      <c r="C127" t="s">
        <v>228</v>
      </c>
      <c r="D127" t="s">
        <v>229</v>
      </c>
      <c r="E127" s="62">
        <v>45469</v>
      </c>
      <c r="F127" s="62">
        <v>45499</v>
      </c>
      <c r="K127">
        <v>169.5</v>
      </c>
      <c r="P127">
        <v>61.5</v>
      </c>
      <c r="Q127">
        <v>61.5</v>
      </c>
      <c r="S127">
        <v>20</v>
      </c>
      <c r="T127">
        <v>2.8</v>
      </c>
      <c r="V127">
        <v>4.4800000000000004</v>
      </c>
      <c r="W127">
        <v>3.34</v>
      </c>
      <c r="X127">
        <v>1.25</v>
      </c>
      <c r="AA127">
        <v>30.3</v>
      </c>
      <c r="AB127">
        <v>4</v>
      </c>
      <c r="AD127">
        <v>4.2300000000000004</v>
      </c>
      <c r="AF127">
        <v>0.98</v>
      </c>
      <c r="AI127">
        <v>8.6999999999999993</v>
      </c>
      <c r="AK127">
        <v>0.43</v>
      </c>
      <c r="AQ127">
        <v>7.87</v>
      </c>
      <c r="AR127">
        <v>13.5</v>
      </c>
      <c r="AW127">
        <v>3.41</v>
      </c>
      <c r="AX127">
        <v>3.41</v>
      </c>
      <c r="AY127">
        <v>22.7</v>
      </c>
      <c r="BC127">
        <v>64.400000000000006</v>
      </c>
      <c r="BE127">
        <v>5.07</v>
      </c>
      <c r="BF127">
        <v>1.6</v>
      </c>
      <c r="BG127">
        <v>17.8</v>
      </c>
      <c r="BH127">
        <v>0.5</v>
      </c>
      <c r="BI127">
        <v>0.68</v>
      </c>
      <c r="BJ127">
        <v>0.68</v>
      </c>
      <c r="BL127">
        <v>5.45</v>
      </c>
      <c r="BM127">
        <v>0.67</v>
      </c>
      <c r="BO127">
        <v>0.42</v>
      </c>
      <c r="BP127">
        <v>1.55</v>
      </c>
      <c r="BQ127">
        <v>1.55</v>
      </c>
      <c r="BR127">
        <v>1.55</v>
      </c>
      <c r="BS127">
        <v>390</v>
      </c>
      <c r="BT127">
        <v>1.1000000000000001</v>
      </c>
      <c r="BU127">
        <v>20.7</v>
      </c>
      <c r="BV127">
        <v>2.83</v>
      </c>
      <c r="BX127">
        <v>154</v>
      </c>
      <c r="CD127" s="58"/>
      <c r="CE127" s="58"/>
      <c r="CF127" s="58"/>
      <c r="CG127" s="58"/>
      <c r="CH127" s="58">
        <v>305.92099999999999</v>
      </c>
      <c r="CI127" s="58"/>
      <c r="CJ127" s="58"/>
      <c r="CK127" s="58"/>
      <c r="CL127" s="58"/>
      <c r="CM127" s="58">
        <v>42.049669999999999</v>
      </c>
      <c r="CN127" s="58">
        <v>44.098408461560417</v>
      </c>
      <c r="CO127" s="58"/>
      <c r="CP127" s="58">
        <v>27.7685</v>
      </c>
      <c r="CQ127" s="58">
        <v>3.0533760000000001</v>
      </c>
      <c r="CR127" s="58"/>
      <c r="CS127" s="58">
        <v>3.6955395076923083</v>
      </c>
      <c r="CT127" s="58">
        <v>2.3327013792979754</v>
      </c>
      <c r="CU127" s="58">
        <v>0.69475336263851961</v>
      </c>
      <c r="CV127" s="58"/>
      <c r="CW127" s="58"/>
      <c r="CX127" s="58">
        <v>31.588700000000003</v>
      </c>
      <c r="CY127" s="58">
        <v>3.0774785055643878</v>
      </c>
      <c r="CZ127" s="58"/>
      <c r="DA127" s="58">
        <v>6.545115</v>
      </c>
      <c r="DB127" s="58"/>
      <c r="DC127" s="58">
        <v>0.76748962470939253</v>
      </c>
      <c r="DD127" s="58"/>
      <c r="DE127" s="58"/>
      <c r="DF127" s="58">
        <v>12.548623743902958</v>
      </c>
      <c r="DG127" s="58"/>
      <c r="DH127" s="58">
        <v>0.40937765407191068</v>
      </c>
      <c r="DI127" s="58"/>
      <c r="DJ127" s="58"/>
      <c r="DK127" s="58"/>
      <c r="DL127" s="58"/>
      <c r="DM127" s="58"/>
      <c r="DN127" s="58">
        <v>13.403784999999999</v>
      </c>
      <c r="DO127" s="58">
        <v>14.229795066624146</v>
      </c>
      <c r="DP127" s="58"/>
      <c r="DQ127" s="58"/>
      <c r="DR127" s="58"/>
      <c r="DS127" s="58"/>
      <c r="DT127" s="58">
        <v>3.452385</v>
      </c>
      <c r="DU127" s="58">
        <v>3.5640754245777289</v>
      </c>
      <c r="DV127" s="58">
        <v>41.11936</v>
      </c>
      <c r="DW127" s="58"/>
      <c r="DX127" s="58"/>
      <c r="DY127" s="58"/>
      <c r="DZ127" s="58">
        <v>98.316579999999988</v>
      </c>
      <c r="EA127" s="58"/>
      <c r="EB127" s="58">
        <v>3.6643579409417404</v>
      </c>
      <c r="EC127" s="58">
        <v>2.1583200000000002</v>
      </c>
      <c r="ED127" s="58">
        <v>27.199800000000003</v>
      </c>
      <c r="EE127" s="58">
        <v>0.85477000000000003</v>
      </c>
      <c r="EF127" s="58">
        <v>0.56398999999999999</v>
      </c>
      <c r="EG127" s="58">
        <v>0.57632444414940731</v>
      </c>
      <c r="EH127" s="58"/>
      <c r="EI127" s="58">
        <v>9.1145789999999991</v>
      </c>
      <c r="EJ127" s="58">
        <v>1.2844370000000001</v>
      </c>
      <c r="EK127" s="58"/>
      <c r="EL127" s="58">
        <v>0.36545864333813738</v>
      </c>
      <c r="EM127" s="58">
        <v>2.3482080000000001</v>
      </c>
      <c r="EN127" s="58">
        <v>2.4875189999999998</v>
      </c>
      <c r="EO127" s="58">
        <v>2.440944</v>
      </c>
      <c r="EP127" s="58">
        <v>690.87239999999997</v>
      </c>
      <c r="EQ127" s="58">
        <v>1.6393</v>
      </c>
      <c r="ER127" s="58">
        <v>19.810933251298984</v>
      </c>
      <c r="ES127" s="58">
        <v>2.5278864424410545</v>
      </c>
      <c r="ET127" s="58"/>
      <c r="EU127" s="58">
        <v>263.40600000000001</v>
      </c>
    </row>
    <row r="128" spans="1:151" x14ac:dyDescent="0.25">
      <c r="A128" t="s">
        <v>365</v>
      </c>
      <c r="B128" t="s">
        <v>119</v>
      </c>
      <c r="C128" t="s">
        <v>228</v>
      </c>
      <c r="D128" t="s">
        <v>229</v>
      </c>
      <c r="E128" s="62">
        <v>45469</v>
      </c>
      <c r="F128" s="62">
        <v>45499</v>
      </c>
      <c r="K128">
        <v>184</v>
      </c>
      <c r="P128">
        <v>53.8</v>
      </c>
      <c r="Q128">
        <v>53.8</v>
      </c>
      <c r="S128">
        <v>19</v>
      </c>
      <c r="T128">
        <v>2.76</v>
      </c>
      <c r="V128">
        <v>5.0599999999999996</v>
      </c>
      <c r="W128">
        <v>3.56</v>
      </c>
      <c r="X128">
        <v>0.88</v>
      </c>
      <c r="AA128">
        <v>28.7</v>
      </c>
      <c r="AB128">
        <v>4.21</v>
      </c>
      <c r="AD128">
        <v>4.0199999999999996</v>
      </c>
      <c r="AF128">
        <v>1.1499999999999999</v>
      </c>
      <c r="AI128">
        <v>10</v>
      </c>
      <c r="AK128">
        <v>0.42</v>
      </c>
      <c r="AQ128">
        <v>7.89</v>
      </c>
      <c r="AR128">
        <v>16.100000000000001</v>
      </c>
      <c r="AW128">
        <v>3.43</v>
      </c>
      <c r="AX128">
        <v>3.43</v>
      </c>
      <c r="AY128">
        <v>27.1</v>
      </c>
      <c r="BC128">
        <v>72.7</v>
      </c>
      <c r="BE128">
        <v>4.33</v>
      </c>
      <c r="BF128">
        <v>1.7</v>
      </c>
      <c r="BG128">
        <v>17.8</v>
      </c>
      <c r="BH128">
        <v>0.5</v>
      </c>
      <c r="BI128">
        <v>0.83</v>
      </c>
      <c r="BJ128">
        <v>0.83</v>
      </c>
      <c r="BL128">
        <v>5.18</v>
      </c>
      <c r="BM128">
        <v>0.66</v>
      </c>
      <c r="BO128">
        <v>0.41</v>
      </c>
      <c r="BP128">
        <v>1.59</v>
      </c>
      <c r="BQ128">
        <v>1.59</v>
      </c>
      <c r="BR128">
        <v>1.59</v>
      </c>
      <c r="BS128">
        <v>393</v>
      </c>
      <c r="BT128">
        <v>0.9</v>
      </c>
      <c r="BU128">
        <v>22.2</v>
      </c>
      <c r="BV128">
        <v>3.51</v>
      </c>
      <c r="BX128">
        <v>149</v>
      </c>
      <c r="CD128" s="58"/>
      <c r="CE128" s="58"/>
      <c r="CF128" s="58"/>
      <c r="CG128" s="58"/>
      <c r="CH128" s="58">
        <v>509.12400000000002</v>
      </c>
      <c r="CI128" s="58"/>
      <c r="CJ128" s="58"/>
      <c r="CK128" s="58"/>
      <c r="CL128" s="58"/>
      <c r="CM128" s="58">
        <v>132.3569</v>
      </c>
      <c r="CN128" s="58">
        <v>138.80557538039909</v>
      </c>
      <c r="CO128" s="58"/>
      <c r="CP128" s="58">
        <v>36.537500000000001</v>
      </c>
      <c r="CQ128" s="58">
        <v>2.0567880000000001</v>
      </c>
      <c r="CR128" s="58"/>
      <c r="CS128" s="58">
        <v>4.671070123076924</v>
      </c>
      <c r="CT128" s="58">
        <v>2.9387463454881351</v>
      </c>
      <c r="CU128" s="58">
        <v>1.0421300439577794</v>
      </c>
      <c r="CV128" s="58"/>
      <c r="CW128" s="58"/>
      <c r="CX128" s="58">
        <v>31.454280000000001</v>
      </c>
      <c r="CY128" s="58">
        <v>3.7344682988871227</v>
      </c>
      <c r="CZ128" s="58"/>
      <c r="DA128" s="58">
        <v>4.552098</v>
      </c>
      <c r="DB128" s="58"/>
      <c r="DC128" s="58">
        <v>0.91640552204106562</v>
      </c>
      <c r="DD128" s="58"/>
      <c r="DE128" s="58"/>
      <c r="DF128" s="58">
        <v>15.245991464554995</v>
      </c>
      <c r="DG128" s="58"/>
      <c r="DH128" s="58">
        <v>0.52309366909188593</v>
      </c>
      <c r="DI128" s="58"/>
      <c r="DJ128" s="58"/>
      <c r="DK128" s="58"/>
      <c r="DL128" s="58"/>
      <c r="DM128" s="58"/>
      <c r="DN128" s="58">
        <v>10.32821</v>
      </c>
      <c r="DO128" s="58">
        <v>17.379012007598345</v>
      </c>
      <c r="DP128" s="58"/>
      <c r="DQ128" s="58"/>
      <c r="DR128" s="58"/>
      <c r="DS128" s="58"/>
      <c r="DT128" s="58">
        <v>4.0843470000000002</v>
      </c>
      <c r="DU128" s="58">
        <v>4.2164824514495844</v>
      </c>
      <c r="DV128" s="58">
        <v>51.180479999999996</v>
      </c>
      <c r="DW128" s="58"/>
      <c r="DX128" s="58"/>
      <c r="DY128" s="58"/>
      <c r="DZ128" s="58">
        <v>91.874620000000007</v>
      </c>
      <c r="EA128" s="58"/>
      <c r="EB128" s="58">
        <v>4.1977771348762971</v>
      </c>
      <c r="EC128" s="58">
        <v>2.1583200000000002</v>
      </c>
      <c r="ED128" s="58">
        <v>88.576740000000015</v>
      </c>
      <c r="EE128" s="58">
        <v>0.61055000000000004</v>
      </c>
      <c r="EF128" s="58">
        <v>0.65606999999999993</v>
      </c>
      <c r="EG128" s="58">
        <v>0.67041823094931052</v>
      </c>
      <c r="EH128" s="58"/>
      <c r="EI128" s="58">
        <v>6.4291349999999996</v>
      </c>
      <c r="EJ128" s="58">
        <v>1.0675839999999999</v>
      </c>
      <c r="EK128" s="58"/>
      <c r="EL128" s="58">
        <v>0.39972039115108776</v>
      </c>
      <c r="EM128" s="58">
        <v>1.6448800000000001</v>
      </c>
      <c r="EN128" s="58">
        <v>1.7424649999999999</v>
      </c>
      <c r="EO128" s="58">
        <v>1.70984</v>
      </c>
      <c r="EP128" s="58">
        <v>667.66480000000001</v>
      </c>
      <c r="EQ128" s="58">
        <v>2.3958999999999997</v>
      </c>
      <c r="ER128" s="58">
        <v>26.033598182796744</v>
      </c>
      <c r="ES128" s="58">
        <v>2.7100764563106798</v>
      </c>
      <c r="ET128" s="58"/>
      <c r="EU128" s="58">
        <v>187.7612</v>
      </c>
    </row>
    <row r="129" spans="1:151" x14ac:dyDescent="0.25">
      <c r="A129" t="s">
        <v>366</v>
      </c>
      <c r="B129" t="s">
        <v>119</v>
      </c>
      <c r="C129" t="s">
        <v>228</v>
      </c>
      <c r="D129" t="s">
        <v>229</v>
      </c>
      <c r="E129" s="62">
        <v>45469</v>
      </c>
      <c r="F129" s="62">
        <v>45499</v>
      </c>
      <c r="K129">
        <v>482</v>
      </c>
      <c r="P129">
        <v>54.5</v>
      </c>
      <c r="Q129">
        <v>54.5</v>
      </c>
      <c r="S129">
        <v>20</v>
      </c>
      <c r="T129">
        <v>3.4</v>
      </c>
      <c r="V129">
        <v>8.3800000000000008</v>
      </c>
      <c r="W129">
        <v>5.58</v>
      </c>
      <c r="X129">
        <v>1.99</v>
      </c>
      <c r="AA129">
        <v>26.8</v>
      </c>
      <c r="AB129">
        <v>7.56</v>
      </c>
      <c r="AD129">
        <v>3.7</v>
      </c>
      <c r="AF129">
        <v>1.77</v>
      </c>
      <c r="AI129">
        <v>16.5</v>
      </c>
      <c r="AK129">
        <v>0.85</v>
      </c>
      <c r="AQ129">
        <v>7.56</v>
      </c>
      <c r="AR129">
        <v>21.6</v>
      </c>
      <c r="AW129">
        <v>4.8499999999999996</v>
      </c>
      <c r="AX129">
        <v>4.8499999999999996</v>
      </c>
      <c r="AY129">
        <v>53.8</v>
      </c>
      <c r="BC129">
        <v>64.099999999999994</v>
      </c>
      <c r="BE129">
        <v>5.23</v>
      </c>
      <c r="BF129">
        <v>1.8</v>
      </c>
      <c r="BG129">
        <v>36.5</v>
      </c>
      <c r="BH129">
        <v>0.5</v>
      </c>
      <c r="BI129">
        <v>1.46</v>
      </c>
      <c r="BJ129">
        <v>1.46</v>
      </c>
      <c r="BL129">
        <v>4.8899999999999997</v>
      </c>
      <c r="BM129">
        <v>0.63</v>
      </c>
      <c r="BO129">
        <v>0.77</v>
      </c>
      <c r="BP129">
        <v>1.32</v>
      </c>
      <c r="BQ129">
        <v>1.32</v>
      </c>
      <c r="BR129">
        <v>1.32</v>
      </c>
      <c r="BS129">
        <v>388</v>
      </c>
      <c r="BT129">
        <v>1.3</v>
      </c>
      <c r="BU129">
        <v>37.200000000000003</v>
      </c>
      <c r="BV129">
        <v>5.48</v>
      </c>
      <c r="BX129">
        <v>144</v>
      </c>
      <c r="CD129" s="58"/>
      <c r="CE129" s="58"/>
      <c r="CF129" s="58"/>
      <c r="CG129" s="58"/>
      <c r="CH129" s="58">
        <v>193.15450000000001</v>
      </c>
      <c r="CI129" s="58"/>
      <c r="CJ129" s="58"/>
      <c r="CK129" s="58"/>
      <c r="CL129" s="58"/>
      <c r="CM129" s="58">
        <v>58.330739999999999</v>
      </c>
      <c r="CN129" s="58">
        <v>61.172722601273229</v>
      </c>
      <c r="CO129" s="58"/>
      <c r="CP129" s="58">
        <v>77.459500000000006</v>
      </c>
      <c r="CQ129" s="58">
        <v>0.98598600000000003</v>
      </c>
      <c r="CR129" s="58"/>
      <c r="CS129" s="58">
        <v>6.3007800923076935</v>
      </c>
      <c r="CT129" s="58">
        <v>3.784922336017793</v>
      </c>
      <c r="CU129" s="58">
        <v>1.5400366205153853</v>
      </c>
      <c r="CV129" s="58"/>
      <c r="CW129" s="58"/>
      <c r="CX129" s="58">
        <v>9.2749800000000011</v>
      </c>
      <c r="CY129" s="58">
        <v>6.8465252146263911</v>
      </c>
      <c r="CZ129" s="58"/>
      <c r="DA129" s="58">
        <v>8.2551000000000005</v>
      </c>
      <c r="DB129" s="58"/>
      <c r="DC129" s="58">
        <v>1.2829677308574921</v>
      </c>
      <c r="DD129" s="58"/>
      <c r="DE129" s="58"/>
      <c r="DF129" s="58">
        <v>30.609259786529648</v>
      </c>
      <c r="DG129" s="58"/>
      <c r="DH129" s="58">
        <v>0.51172206758988836</v>
      </c>
      <c r="DI129" s="58"/>
      <c r="DJ129" s="58"/>
      <c r="DK129" s="58"/>
      <c r="DL129" s="58"/>
      <c r="DM129" s="58"/>
      <c r="DN129" s="58">
        <v>7.7962250000000006</v>
      </c>
      <c r="DO129" s="58">
        <v>33.358372041430378</v>
      </c>
      <c r="DP129" s="58"/>
      <c r="DQ129" s="58"/>
      <c r="DR129" s="58"/>
      <c r="DS129" s="58"/>
      <c r="DT129" s="58">
        <v>7.6771679999999991</v>
      </c>
      <c r="DU129" s="58">
        <v>7.9255372153321693</v>
      </c>
      <c r="DV129" s="58">
        <v>20.997119999999999</v>
      </c>
      <c r="DW129" s="58"/>
      <c r="DX129" s="58"/>
      <c r="DY129" s="58"/>
      <c r="DZ129" s="58">
        <v>31.749659999999999</v>
      </c>
      <c r="EA129" s="58"/>
      <c r="EB129" s="58">
        <v>6.5169910215482849</v>
      </c>
      <c r="EC129" s="58">
        <v>1.1426400000000001</v>
      </c>
      <c r="ED129" s="58">
        <v>25.307639999999999</v>
      </c>
      <c r="EE129" s="58">
        <v>0.36632999999999999</v>
      </c>
      <c r="EF129" s="58">
        <v>0.96684000000000003</v>
      </c>
      <c r="EG129" s="58">
        <v>0.98798476139898395</v>
      </c>
      <c r="EH129" s="58"/>
      <c r="EI129" s="58">
        <v>7.7377199999999995</v>
      </c>
      <c r="EJ129" s="58">
        <v>0.36698199999999997</v>
      </c>
      <c r="EK129" s="58"/>
      <c r="EL129" s="58">
        <v>0.57102913021583968</v>
      </c>
      <c r="EM129" s="58">
        <v>1.5541280000000002</v>
      </c>
      <c r="EN129" s="58">
        <v>1.6463290000000002</v>
      </c>
      <c r="EO129" s="58">
        <v>1.6155040000000001</v>
      </c>
      <c r="EP129" s="58">
        <v>230.29079999999999</v>
      </c>
      <c r="EQ129" s="58">
        <v>1.6393</v>
      </c>
      <c r="ER129" s="58">
        <v>39.113893855128765</v>
      </c>
      <c r="ES129" s="58">
        <v>3.1655514909847433</v>
      </c>
      <c r="ET129" s="58"/>
      <c r="EU129" s="58">
        <v>389.03039999999999</v>
      </c>
    </row>
    <row r="130" spans="1:151" x14ac:dyDescent="0.25">
      <c r="A130" t="s">
        <v>367</v>
      </c>
      <c r="B130" t="s">
        <v>119</v>
      </c>
      <c r="C130" t="s">
        <v>228</v>
      </c>
      <c r="D130" t="s">
        <v>229</v>
      </c>
      <c r="E130" s="62">
        <v>45469</v>
      </c>
      <c r="F130" s="62">
        <v>45499</v>
      </c>
      <c r="K130">
        <v>312</v>
      </c>
      <c r="P130">
        <v>37</v>
      </c>
      <c r="Q130">
        <v>37</v>
      </c>
      <c r="S130">
        <v>15</v>
      </c>
      <c r="T130">
        <v>3.9</v>
      </c>
      <c r="V130">
        <v>7.7</v>
      </c>
      <c r="W130">
        <v>5.41</v>
      </c>
      <c r="X130">
        <v>1.75</v>
      </c>
      <c r="AA130">
        <v>24.8</v>
      </c>
      <c r="AB130">
        <v>7.73</v>
      </c>
      <c r="AD130">
        <v>3.17</v>
      </c>
      <c r="AF130">
        <v>1.82</v>
      </c>
      <c r="AI130">
        <v>23.9</v>
      </c>
      <c r="AK130">
        <v>0.76</v>
      </c>
      <c r="AQ130">
        <v>6.91</v>
      </c>
      <c r="AR130">
        <v>25</v>
      </c>
      <c r="AW130">
        <v>5.8</v>
      </c>
      <c r="AX130">
        <v>5.8</v>
      </c>
      <c r="AY130">
        <v>41.2</v>
      </c>
      <c r="BC130">
        <v>60.6</v>
      </c>
      <c r="BE130">
        <v>5.62</v>
      </c>
      <c r="BF130">
        <v>1.6</v>
      </c>
      <c r="BG130">
        <v>29.5</v>
      </c>
      <c r="BH130">
        <v>0.4</v>
      </c>
      <c r="BI130">
        <v>1.1299999999999999</v>
      </c>
      <c r="BJ130">
        <v>1.1299999999999999</v>
      </c>
      <c r="BL130">
        <v>4.32</v>
      </c>
      <c r="BM130">
        <v>0.56999999999999995</v>
      </c>
      <c r="BO130">
        <v>0.83</v>
      </c>
      <c r="BP130">
        <v>0.93</v>
      </c>
      <c r="BQ130">
        <v>0.93</v>
      </c>
      <c r="BR130">
        <v>0.93</v>
      </c>
      <c r="BS130">
        <v>238</v>
      </c>
      <c r="BT130">
        <v>0.9</v>
      </c>
      <c r="BU130">
        <v>56.6</v>
      </c>
      <c r="BV130">
        <v>5.35</v>
      </c>
      <c r="BX130">
        <v>129</v>
      </c>
      <c r="CD130" s="58"/>
      <c r="CE130" s="58"/>
      <c r="CF130" s="58"/>
      <c r="CG130" s="58"/>
      <c r="CH130" s="58">
        <v>253.44550000000001</v>
      </c>
      <c r="CI130" s="58"/>
      <c r="CJ130" s="58"/>
      <c r="CK130" s="58"/>
      <c r="CL130" s="58"/>
      <c r="CM130" s="58">
        <v>77.774320000000003</v>
      </c>
      <c r="CN130" s="58">
        <v>81.563630135030976</v>
      </c>
      <c r="CO130" s="58"/>
      <c r="CP130" s="58">
        <v>197.30250000000001</v>
      </c>
      <c r="CQ130" s="58">
        <v>1.4524740000000003</v>
      </c>
      <c r="CR130" s="58"/>
      <c r="CS130" s="58">
        <v>5.589216584615385</v>
      </c>
      <c r="CT130" s="58">
        <v>3.2703558552902985</v>
      </c>
      <c r="CU130" s="58">
        <v>1.1347638256429153</v>
      </c>
      <c r="CV130" s="58"/>
      <c r="CW130" s="58"/>
      <c r="CX130" s="58">
        <v>16.802500000000002</v>
      </c>
      <c r="CY130" s="58">
        <v>5.9935910969793325</v>
      </c>
      <c r="CZ130" s="58"/>
      <c r="DA130" s="58">
        <v>18.043290000000002</v>
      </c>
      <c r="DB130" s="58"/>
      <c r="DC130" s="58">
        <v>1.0309562122961988</v>
      </c>
      <c r="DD130" s="58"/>
      <c r="DE130" s="58"/>
      <c r="DF130" s="58">
        <v>37.997701803967836</v>
      </c>
      <c r="DG130" s="58"/>
      <c r="DH130" s="58">
        <v>0.46623566158189828</v>
      </c>
      <c r="DI130" s="58"/>
      <c r="DJ130" s="58"/>
      <c r="DK130" s="58"/>
      <c r="DL130" s="58"/>
      <c r="DM130" s="58"/>
      <c r="DN130" s="58">
        <v>14.591100000000001</v>
      </c>
      <c r="DO130" s="58">
        <v>37.207414969287726</v>
      </c>
      <c r="DP130" s="58"/>
      <c r="DQ130" s="58"/>
      <c r="DR130" s="58"/>
      <c r="DS130" s="58"/>
      <c r="DT130" s="58">
        <v>9.1985580000000002</v>
      </c>
      <c r="DU130" s="58">
        <v>9.4961467244681188</v>
      </c>
      <c r="DV130" s="58">
        <v>29.089759999999998</v>
      </c>
      <c r="DW130" s="58"/>
      <c r="DX130" s="58"/>
      <c r="DY130" s="58"/>
      <c r="DZ130" s="58">
        <v>40.799080000000004</v>
      </c>
      <c r="EA130" s="58"/>
      <c r="EB130" s="58">
        <v>6.2154932162809269</v>
      </c>
      <c r="EC130" s="58">
        <v>1.7774399999999999</v>
      </c>
      <c r="ED130" s="58">
        <v>34.413660000000007</v>
      </c>
      <c r="EE130" s="58">
        <v>0.85477000000000003</v>
      </c>
      <c r="EF130" s="58">
        <v>0.92080000000000006</v>
      </c>
      <c r="EG130" s="58">
        <v>0.94093786799903245</v>
      </c>
      <c r="EH130" s="58"/>
      <c r="EI130" s="58">
        <v>16.897814999999998</v>
      </c>
      <c r="EJ130" s="58">
        <v>0.83404999999999996</v>
      </c>
      <c r="EK130" s="58"/>
      <c r="EL130" s="58">
        <v>0.43398213896403814</v>
      </c>
      <c r="EM130" s="58">
        <v>2.3935840000000002</v>
      </c>
      <c r="EN130" s="58">
        <v>2.535587</v>
      </c>
      <c r="EO130" s="58">
        <v>2.4881120000000001</v>
      </c>
      <c r="EP130" s="58">
        <v>319.55079999999998</v>
      </c>
      <c r="EQ130" s="58">
        <v>2.3958999999999997</v>
      </c>
      <c r="ER130" s="58">
        <v>32.383256276161802</v>
      </c>
      <c r="ES130" s="58">
        <v>3.0630696081830791</v>
      </c>
      <c r="ET130" s="58"/>
      <c r="EU130" s="58">
        <v>821.28639999999996</v>
      </c>
    </row>
    <row r="131" spans="1:151" x14ac:dyDescent="0.25">
      <c r="A131" t="s">
        <v>368</v>
      </c>
      <c r="B131" t="s">
        <v>119</v>
      </c>
      <c r="C131" t="s">
        <v>228</v>
      </c>
      <c r="D131" t="s">
        <v>229</v>
      </c>
      <c r="E131" s="62">
        <v>45469</v>
      </c>
      <c r="F131" s="62">
        <v>45499</v>
      </c>
      <c r="K131">
        <v>422</v>
      </c>
      <c r="P131">
        <v>41.9</v>
      </c>
      <c r="Q131">
        <v>41.9</v>
      </c>
      <c r="S131">
        <v>16</v>
      </c>
      <c r="T131">
        <v>5.1100000000000003</v>
      </c>
      <c r="V131">
        <v>8.26</v>
      </c>
      <c r="W131">
        <v>4.99</v>
      </c>
      <c r="X131">
        <v>1.96</v>
      </c>
      <c r="AA131">
        <v>23.4</v>
      </c>
      <c r="AB131">
        <v>7.09</v>
      </c>
      <c r="AD131">
        <v>3.23</v>
      </c>
      <c r="AF131">
        <v>1.89</v>
      </c>
      <c r="AI131">
        <v>23.5</v>
      </c>
      <c r="AK131">
        <v>0.77</v>
      </c>
      <c r="AQ131">
        <v>6.63</v>
      </c>
      <c r="AR131">
        <v>24.1</v>
      </c>
      <c r="AW131">
        <v>5.75</v>
      </c>
      <c r="AX131">
        <v>5.75</v>
      </c>
      <c r="AY131">
        <v>45.6</v>
      </c>
      <c r="BC131">
        <v>58.1</v>
      </c>
      <c r="BE131">
        <v>5.68</v>
      </c>
      <c r="BF131">
        <v>1.3</v>
      </c>
      <c r="BG131">
        <v>35.200000000000003</v>
      </c>
      <c r="BH131">
        <v>0.4</v>
      </c>
      <c r="BI131">
        <v>1.22</v>
      </c>
      <c r="BJ131">
        <v>1.22</v>
      </c>
      <c r="BL131">
        <v>4.13</v>
      </c>
      <c r="BM131">
        <v>0.6</v>
      </c>
      <c r="BO131">
        <v>0.83</v>
      </c>
      <c r="BP131">
        <v>0.98</v>
      </c>
      <c r="BQ131">
        <v>0.98</v>
      </c>
      <c r="BR131">
        <v>0.98</v>
      </c>
      <c r="BS131">
        <v>259</v>
      </c>
      <c r="BT131">
        <v>1.2</v>
      </c>
      <c r="BU131">
        <v>52</v>
      </c>
      <c r="BV131">
        <v>5.17</v>
      </c>
      <c r="BX131">
        <v>120</v>
      </c>
      <c r="CD131" s="58"/>
      <c r="CE131" s="58"/>
      <c r="CF131" s="58"/>
      <c r="CG131" s="58"/>
      <c r="CH131" s="58">
        <v>486.79400000000004</v>
      </c>
      <c r="CI131" s="58"/>
      <c r="CJ131" s="58"/>
      <c r="CK131" s="58"/>
      <c r="CL131" s="58"/>
      <c r="CM131" s="58">
        <v>112.4448</v>
      </c>
      <c r="CN131" s="58">
        <v>117.92332067715321</v>
      </c>
      <c r="CO131" s="58"/>
      <c r="CP131" s="58">
        <v>151.99600000000001</v>
      </c>
      <c r="CQ131" s="58">
        <v>2.2688280000000001</v>
      </c>
      <c r="CR131" s="58"/>
      <c r="CS131" s="58">
        <v>6.2319191076923079</v>
      </c>
      <c r="CT131" s="58">
        <v>3.2246166125589655</v>
      </c>
      <c r="CU131" s="58">
        <v>1.2968729435919035</v>
      </c>
      <c r="CV131" s="58"/>
      <c r="CW131" s="58"/>
      <c r="CX131" s="58">
        <v>14.248520000000001</v>
      </c>
      <c r="CY131" s="58">
        <v>6.83499907790143</v>
      </c>
      <c r="CZ131" s="58"/>
      <c r="DA131" s="58">
        <v>19.163625</v>
      </c>
      <c r="DB131" s="58"/>
      <c r="DC131" s="58">
        <v>1.0309562122961988</v>
      </c>
      <c r="DD131" s="58"/>
      <c r="DE131" s="58"/>
      <c r="DF131" s="58">
        <v>49.256280116254601</v>
      </c>
      <c r="DG131" s="58"/>
      <c r="DH131" s="58">
        <v>0.40937765407191068</v>
      </c>
      <c r="DI131" s="58"/>
      <c r="DJ131" s="58"/>
      <c r="DK131" s="58"/>
      <c r="DL131" s="58"/>
      <c r="DM131" s="58"/>
      <c r="DN131" s="58">
        <v>15.592450000000001</v>
      </c>
      <c r="DO131" s="58">
        <v>49.454369739742937</v>
      </c>
      <c r="DP131" s="58"/>
      <c r="DQ131" s="58"/>
      <c r="DR131" s="58"/>
      <c r="DS131" s="58"/>
      <c r="DT131" s="58">
        <v>12.873299999999999</v>
      </c>
      <c r="DU131" s="58">
        <v>13.289772769611869</v>
      </c>
      <c r="DV131" s="58">
        <v>62.116479999999989</v>
      </c>
      <c r="DW131" s="58"/>
      <c r="DX131" s="58"/>
      <c r="DY131" s="58"/>
      <c r="DZ131" s="58">
        <v>17.025179999999999</v>
      </c>
      <c r="EA131" s="58"/>
      <c r="EB131" s="58">
        <v>8.9521656025538707</v>
      </c>
      <c r="EC131" s="58">
        <v>1.7774399999999999</v>
      </c>
      <c r="ED131" s="58">
        <v>57.119579999999999</v>
      </c>
      <c r="EE131" s="58">
        <v>0.85477000000000003</v>
      </c>
      <c r="EF131" s="58">
        <v>0.94381999999999999</v>
      </c>
      <c r="EG131" s="58">
        <v>0.96446131469900809</v>
      </c>
      <c r="EH131" s="58"/>
      <c r="EI131" s="58">
        <v>23.668319999999998</v>
      </c>
      <c r="EJ131" s="58">
        <v>0.73396399999999995</v>
      </c>
      <c r="EK131" s="58"/>
      <c r="EL131" s="58">
        <v>0.44540272156835498</v>
      </c>
      <c r="EM131" s="58">
        <v>2.9494400000000005</v>
      </c>
      <c r="EN131" s="58">
        <v>3.1244200000000002</v>
      </c>
      <c r="EO131" s="58">
        <v>3.0659200000000002</v>
      </c>
      <c r="EP131" s="58">
        <v>216.00919999999999</v>
      </c>
      <c r="EQ131" s="58">
        <v>3.9091</v>
      </c>
      <c r="ER131" s="58">
        <v>32.637242599896403</v>
      </c>
      <c r="ES131" s="58">
        <v>2.8011714632454927</v>
      </c>
      <c r="ET131" s="58"/>
      <c r="EU131" s="58">
        <v>853.7056</v>
      </c>
    </row>
    <row r="132" spans="1:151" x14ac:dyDescent="0.25">
      <c r="A132" t="s">
        <v>369</v>
      </c>
      <c r="B132" t="s">
        <v>119</v>
      </c>
      <c r="C132" t="s">
        <v>228</v>
      </c>
      <c r="D132" t="s">
        <v>229</v>
      </c>
      <c r="E132" s="62">
        <v>45469</v>
      </c>
      <c r="F132" s="62">
        <v>45499</v>
      </c>
      <c r="K132">
        <v>192.5</v>
      </c>
      <c r="P132">
        <v>26.5</v>
      </c>
      <c r="Q132">
        <v>26.5</v>
      </c>
      <c r="S132">
        <v>14</v>
      </c>
      <c r="T132">
        <v>7.85</v>
      </c>
      <c r="V132">
        <v>8.06</v>
      </c>
      <c r="W132">
        <v>5.42</v>
      </c>
      <c r="X132">
        <v>1.78</v>
      </c>
      <c r="AA132">
        <v>24.9</v>
      </c>
      <c r="AB132">
        <v>7.36</v>
      </c>
      <c r="AD132">
        <v>3.43</v>
      </c>
      <c r="AF132">
        <v>1.82</v>
      </c>
      <c r="AI132">
        <v>31.4</v>
      </c>
      <c r="AK132">
        <v>0.66</v>
      </c>
      <c r="AQ132">
        <v>5.72</v>
      </c>
      <c r="AR132">
        <v>29</v>
      </c>
      <c r="AW132">
        <v>6.59</v>
      </c>
      <c r="AX132">
        <v>6.59</v>
      </c>
      <c r="AY132">
        <v>42.4</v>
      </c>
      <c r="BC132">
        <v>52.4</v>
      </c>
      <c r="BE132">
        <v>6.09</v>
      </c>
      <c r="BF132">
        <v>1.4</v>
      </c>
      <c r="BG132">
        <v>26.6</v>
      </c>
      <c r="BH132">
        <v>0.3</v>
      </c>
      <c r="BI132">
        <v>1.1499999999999999</v>
      </c>
      <c r="BJ132">
        <v>1.1499999999999999</v>
      </c>
      <c r="BL132">
        <v>4.03</v>
      </c>
      <c r="BM132">
        <v>0.48</v>
      </c>
      <c r="BO132">
        <v>0.53</v>
      </c>
      <c r="BP132">
        <v>0.99</v>
      </c>
      <c r="BQ132">
        <v>0.99</v>
      </c>
      <c r="BR132">
        <v>0.99</v>
      </c>
      <c r="BS132">
        <v>147</v>
      </c>
      <c r="BT132">
        <v>1.3</v>
      </c>
      <c r="BU132">
        <v>79.7</v>
      </c>
      <c r="BV132">
        <v>4.32</v>
      </c>
      <c r="BX132">
        <v>116</v>
      </c>
      <c r="CD132" s="58"/>
      <c r="CE132" s="58"/>
      <c r="CF132" s="58"/>
      <c r="CG132" s="58"/>
      <c r="CH132" s="58">
        <v>802.76350000000002</v>
      </c>
      <c r="CI132" s="58"/>
      <c r="CJ132" s="58"/>
      <c r="CK132" s="58"/>
      <c r="CL132" s="58"/>
      <c r="CM132" s="58">
        <v>91.829920000000001</v>
      </c>
      <c r="CN132" s="58">
        <v>96.304045219675132</v>
      </c>
      <c r="CO132" s="58"/>
      <c r="CP132" s="58">
        <v>43.844999999999999</v>
      </c>
      <c r="CQ132" s="58">
        <v>2.9897640000000001</v>
      </c>
      <c r="CR132" s="58"/>
      <c r="CS132" s="58">
        <v>7.0123436000000012</v>
      </c>
      <c r="CT132" s="58">
        <v>3.8878356321632919</v>
      </c>
      <c r="CU132" s="58">
        <v>1.980047083519781</v>
      </c>
      <c r="CV132" s="58"/>
      <c r="CW132" s="58"/>
      <c r="CX132" s="58">
        <v>12.635480000000001</v>
      </c>
      <c r="CY132" s="58">
        <v>7.9876127503974557</v>
      </c>
      <c r="CZ132" s="58"/>
      <c r="DA132" s="58">
        <v>9.1277819999999998</v>
      </c>
      <c r="DB132" s="58"/>
      <c r="DC132" s="58">
        <v>1.3516981450105716</v>
      </c>
      <c r="DD132" s="58"/>
      <c r="DE132" s="58"/>
      <c r="DF132" s="58">
        <v>44.917036391727407</v>
      </c>
      <c r="DG132" s="58"/>
      <c r="DH132" s="58">
        <v>0.51172206758988836</v>
      </c>
      <c r="DI132" s="58"/>
      <c r="DJ132" s="58"/>
      <c r="DK132" s="58"/>
      <c r="DL132" s="58"/>
      <c r="DM132" s="58"/>
      <c r="DN132" s="58">
        <v>9.3554700000000004</v>
      </c>
      <c r="DO132" s="58">
        <v>39.656805923378769</v>
      </c>
      <c r="DP132" s="58"/>
      <c r="DQ132" s="58"/>
      <c r="DR132" s="58"/>
      <c r="DS132" s="58"/>
      <c r="DT132" s="58">
        <v>9.4092119999999984</v>
      </c>
      <c r="DU132" s="58">
        <v>9.7136157334254012</v>
      </c>
      <c r="DV132" s="58">
        <v>103.23584</v>
      </c>
      <c r="DW132" s="58"/>
      <c r="DX132" s="58"/>
      <c r="DY132" s="58"/>
      <c r="DZ132" s="58">
        <v>9.0494200000000014</v>
      </c>
      <c r="EA132" s="58"/>
      <c r="EB132" s="58">
        <v>7.8969232841181167</v>
      </c>
      <c r="EC132" s="58">
        <v>1.2696000000000001</v>
      </c>
      <c r="ED132" s="58">
        <v>79.470720000000014</v>
      </c>
      <c r="EE132" s="58">
        <v>0.48844000000000004</v>
      </c>
      <c r="EF132" s="58">
        <v>1.07043</v>
      </c>
      <c r="EG132" s="58">
        <v>1.0938402715488753</v>
      </c>
      <c r="EH132" s="58"/>
      <c r="EI132" s="58">
        <v>9.7973189999999981</v>
      </c>
      <c r="EJ132" s="58">
        <v>0.36698199999999997</v>
      </c>
      <c r="EK132" s="58"/>
      <c r="EL132" s="58">
        <v>0.57102913021583968</v>
      </c>
      <c r="EM132" s="58">
        <v>2.0986400000000001</v>
      </c>
      <c r="EN132" s="58">
        <v>2.2231450000000001</v>
      </c>
      <c r="EO132" s="58">
        <v>2.1815200000000003</v>
      </c>
      <c r="EP132" s="58">
        <v>80.333999999999989</v>
      </c>
      <c r="EQ132" s="58">
        <v>3.2786</v>
      </c>
      <c r="ER132" s="58">
        <v>47.114463052768741</v>
      </c>
      <c r="ES132" s="58">
        <v>3.8146034153952848</v>
      </c>
      <c r="ET132" s="58"/>
      <c r="EU132" s="58">
        <v>410.64319999999998</v>
      </c>
    </row>
    <row r="133" spans="1:151" x14ac:dyDescent="0.25">
      <c r="A133" t="s">
        <v>370</v>
      </c>
      <c r="B133" t="s">
        <v>119</v>
      </c>
      <c r="C133" t="s">
        <v>228</v>
      </c>
      <c r="D133" t="s">
        <v>229</v>
      </c>
      <c r="E133" s="62">
        <v>45469</v>
      </c>
      <c r="F133" s="62">
        <v>45499</v>
      </c>
      <c r="K133">
        <v>429</v>
      </c>
      <c r="P133">
        <v>38.1</v>
      </c>
      <c r="Q133">
        <v>38.1</v>
      </c>
      <c r="S133">
        <v>17</v>
      </c>
      <c r="T133">
        <v>3.85</v>
      </c>
      <c r="V133">
        <v>4.99</v>
      </c>
      <c r="W133">
        <v>3.93</v>
      </c>
      <c r="X133">
        <v>1.41</v>
      </c>
      <c r="AA133">
        <v>23.1</v>
      </c>
      <c r="AB133">
        <v>5.43</v>
      </c>
      <c r="AD133">
        <v>3.18</v>
      </c>
      <c r="AF133">
        <v>1.0900000000000001</v>
      </c>
      <c r="AI133">
        <v>21.9</v>
      </c>
      <c r="AK133">
        <v>0.56000000000000005</v>
      </c>
      <c r="AQ133">
        <v>6.21</v>
      </c>
      <c r="AR133">
        <v>20.5</v>
      </c>
      <c r="AW133">
        <v>5.07</v>
      </c>
      <c r="AX133">
        <v>5.07</v>
      </c>
      <c r="AY133">
        <v>54.5</v>
      </c>
      <c r="BC133">
        <v>55.4</v>
      </c>
      <c r="BE133">
        <v>4.95</v>
      </c>
      <c r="BF133">
        <v>1.4</v>
      </c>
      <c r="BG133">
        <v>47.2</v>
      </c>
      <c r="BH133">
        <v>0.4</v>
      </c>
      <c r="BI133">
        <v>0.85</v>
      </c>
      <c r="BJ133">
        <v>0.85</v>
      </c>
      <c r="BL133">
        <v>4.03</v>
      </c>
      <c r="BM133">
        <v>0.54</v>
      </c>
      <c r="BO133">
        <v>0.54</v>
      </c>
      <c r="BP133">
        <v>0.91</v>
      </c>
      <c r="BQ133">
        <v>0.91</v>
      </c>
      <c r="BR133">
        <v>0.91</v>
      </c>
      <c r="BS133">
        <v>196</v>
      </c>
      <c r="BT133">
        <v>3.8</v>
      </c>
      <c r="BU133">
        <v>34.299999999999997</v>
      </c>
      <c r="BV133">
        <v>3.7</v>
      </c>
      <c r="BX133">
        <v>117</v>
      </c>
      <c r="CD133" s="58"/>
      <c r="CE133" s="58"/>
      <c r="CF133" s="58"/>
      <c r="CG133" s="58"/>
      <c r="CH133" s="58">
        <v>548.20150000000001</v>
      </c>
      <c r="CI133" s="58"/>
      <c r="CJ133" s="58"/>
      <c r="CK133" s="58"/>
      <c r="CL133" s="58"/>
      <c r="CM133" s="58">
        <v>102.37162000000001</v>
      </c>
      <c r="CN133" s="58">
        <v>107.35935653315825</v>
      </c>
      <c r="CO133" s="58"/>
      <c r="CP133" s="58">
        <v>59.921500000000002</v>
      </c>
      <c r="CQ133" s="58">
        <v>2.7353160000000001</v>
      </c>
      <c r="CR133" s="58"/>
      <c r="CS133" s="58">
        <v>5.0383287076923082</v>
      </c>
      <c r="CT133" s="58">
        <v>2.8015286172941369</v>
      </c>
      <c r="CU133" s="58">
        <v>1.3084521663025452</v>
      </c>
      <c r="CV133" s="58"/>
      <c r="CW133" s="58"/>
      <c r="CX133" s="58">
        <v>9.812660000000001</v>
      </c>
      <c r="CY133" s="58">
        <v>6.0166433704292528</v>
      </c>
      <c r="CZ133" s="58"/>
      <c r="DA133" s="58">
        <v>20.28396</v>
      </c>
      <c r="DB133" s="58"/>
      <c r="DC133" s="58">
        <v>0.88204031496452573</v>
      </c>
      <c r="DD133" s="58"/>
      <c r="DE133" s="58"/>
      <c r="DF133" s="58">
        <v>42.57149924333433</v>
      </c>
      <c r="DG133" s="58"/>
      <c r="DH133" s="58">
        <v>0.43212085707590575</v>
      </c>
      <c r="DI133" s="58"/>
      <c r="DJ133" s="58"/>
      <c r="DK133" s="58"/>
      <c r="DL133" s="58"/>
      <c r="DM133" s="58"/>
      <c r="DN133" s="58">
        <v>14.591100000000001</v>
      </c>
      <c r="DO133" s="58">
        <v>41.406370890586658</v>
      </c>
      <c r="DP133" s="58"/>
      <c r="DQ133" s="58"/>
      <c r="DR133" s="58"/>
      <c r="DS133" s="58"/>
      <c r="DT133" s="58">
        <v>10.368857999999998</v>
      </c>
      <c r="DU133" s="58">
        <v>10.704307885341922</v>
      </c>
      <c r="DV133" s="58">
        <v>74.255439999999993</v>
      </c>
      <c r="DW133" s="58"/>
      <c r="DX133" s="58"/>
      <c r="DY133" s="58"/>
      <c r="DZ133" s="58">
        <v>7.2088600000000005</v>
      </c>
      <c r="EA133" s="58"/>
      <c r="EB133" s="58">
        <v>7.9085193535514771</v>
      </c>
      <c r="EC133" s="58">
        <v>1.52352</v>
      </c>
      <c r="ED133" s="58">
        <v>59.13</v>
      </c>
      <c r="EE133" s="58">
        <v>0.85477000000000003</v>
      </c>
      <c r="EF133" s="58">
        <v>0.79418999999999995</v>
      </c>
      <c r="EG133" s="58">
        <v>0.81155891114916534</v>
      </c>
      <c r="EH133" s="58"/>
      <c r="EI133" s="58">
        <v>19.173615000000002</v>
      </c>
      <c r="EJ133" s="58">
        <v>0.60051599999999994</v>
      </c>
      <c r="EK133" s="58"/>
      <c r="EL133" s="58">
        <v>0.44540272156835498</v>
      </c>
      <c r="EM133" s="58">
        <v>2.9948160000000001</v>
      </c>
      <c r="EN133" s="58">
        <v>3.172488</v>
      </c>
      <c r="EO133" s="58">
        <v>3.1130880000000003</v>
      </c>
      <c r="EP133" s="58">
        <v>101.7564</v>
      </c>
      <c r="EQ133" s="58">
        <v>2.1436999999999999</v>
      </c>
      <c r="ER133" s="58">
        <v>28.446468258275463</v>
      </c>
      <c r="ES133" s="58">
        <v>3.1086171116504855</v>
      </c>
      <c r="ET133" s="58"/>
      <c r="EU133" s="58">
        <v>922.59640000000002</v>
      </c>
    </row>
    <row r="134" spans="1:151" x14ac:dyDescent="0.25">
      <c r="A134" t="s">
        <v>371</v>
      </c>
      <c r="B134" t="s">
        <v>119</v>
      </c>
      <c r="C134" t="s">
        <v>228</v>
      </c>
      <c r="D134" t="s">
        <v>229</v>
      </c>
      <c r="E134" s="62">
        <v>45469</v>
      </c>
      <c r="F134" s="62">
        <v>45499</v>
      </c>
      <c r="K134">
        <v>355</v>
      </c>
      <c r="P134">
        <v>43.1</v>
      </c>
      <c r="Q134">
        <v>43.1</v>
      </c>
      <c r="S134">
        <v>18</v>
      </c>
      <c r="T134">
        <v>7.58</v>
      </c>
      <c r="V134">
        <v>5.26</v>
      </c>
      <c r="W134">
        <v>3.42</v>
      </c>
      <c r="X134">
        <v>1.48</v>
      </c>
      <c r="AA134">
        <v>21.8</v>
      </c>
      <c r="AB134">
        <v>5.64</v>
      </c>
      <c r="AD134">
        <v>2.95</v>
      </c>
      <c r="AF134">
        <v>1.22</v>
      </c>
      <c r="AI134">
        <v>24.7</v>
      </c>
      <c r="AK134">
        <v>0.48</v>
      </c>
      <c r="AQ134">
        <v>5.98</v>
      </c>
      <c r="AR134">
        <v>21.1</v>
      </c>
      <c r="AW134">
        <v>5.5</v>
      </c>
      <c r="AX134">
        <v>5.5</v>
      </c>
      <c r="AY134">
        <v>50.8</v>
      </c>
      <c r="BC134">
        <v>57.6</v>
      </c>
      <c r="BE134">
        <v>5.47</v>
      </c>
      <c r="BF134">
        <v>1.9</v>
      </c>
      <c r="BG134">
        <v>37.200000000000003</v>
      </c>
      <c r="BH134">
        <v>0.3</v>
      </c>
      <c r="BI134">
        <v>0.81</v>
      </c>
      <c r="BJ134">
        <v>0.81</v>
      </c>
      <c r="BL134">
        <v>3.65</v>
      </c>
      <c r="BM134">
        <v>0.51</v>
      </c>
      <c r="BO134">
        <v>0.52</v>
      </c>
      <c r="BP134">
        <v>1.07</v>
      </c>
      <c r="BQ134">
        <v>1.07</v>
      </c>
      <c r="BR134">
        <v>1.07</v>
      </c>
      <c r="BS134">
        <v>195</v>
      </c>
      <c r="BT134">
        <v>2.1</v>
      </c>
      <c r="BU134">
        <v>38.5</v>
      </c>
      <c r="BV134">
        <v>3.3</v>
      </c>
      <c r="BX134">
        <v>116</v>
      </c>
      <c r="CD134" s="58"/>
      <c r="CE134" s="58"/>
      <c r="CF134" s="58"/>
      <c r="CG134" s="58"/>
      <c r="CH134" s="58">
        <v>645.33699999999999</v>
      </c>
      <c r="CI134" s="58"/>
      <c r="CJ134" s="58"/>
      <c r="CK134" s="58"/>
      <c r="CL134" s="58"/>
      <c r="CM134" s="58">
        <v>83.279429999999991</v>
      </c>
      <c r="CN134" s="58">
        <v>87.336959376516589</v>
      </c>
      <c r="CO134" s="58"/>
      <c r="CP134" s="58">
        <v>58.46</v>
      </c>
      <c r="CQ134" s="58">
        <v>2.4172560000000001</v>
      </c>
      <c r="CR134" s="58"/>
      <c r="CS134" s="58">
        <v>5.6006934153846162</v>
      </c>
      <c r="CT134" s="58">
        <v>3.4876172582641294</v>
      </c>
      <c r="CU134" s="58">
        <v>1.0537092666684216</v>
      </c>
      <c r="CV134" s="58"/>
      <c r="CW134" s="58"/>
      <c r="CX134" s="58">
        <v>10.48476</v>
      </c>
      <c r="CY134" s="58">
        <v>5.4057581240063595</v>
      </c>
      <c r="CZ134" s="58"/>
      <c r="DA134" s="58">
        <v>16.981920000000002</v>
      </c>
      <c r="DB134" s="58"/>
      <c r="DC134" s="58">
        <v>1.0538663503472254</v>
      </c>
      <c r="DD134" s="58"/>
      <c r="DE134" s="58"/>
      <c r="DF134" s="58">
        <v>38.114978661387489</v>
      </c>
      <c r="DG134" s="58"/>
      <c r="DH134" s="58">
        <v>0.47760726308389578</v>
      </c>
      <c r="DI134" s="58"/>
      <c r="DJ134" s="58"/>
      <c r="DK134" s="58"/>
      <c r="DL134" s="58"/>
      <c r="DM134" s="58"/>
      <c r="DN134" s="58">
        <v>13.861545</v>
      </c>
      <c r="DO134" s="58">
        <v>33.24173437694985</v>
      </c>
      <c r="DP134" s="58"/>
      <c r="DQ134" s="58"/>
      <c r="DR134" s="58"/>
      <c r="DS134" s="58"/>
      <c r="DT134" s="58">
        <v>8.9410919999999994</v>
      </c>
      <c r="DU134" s="58">
        <v>9.2303512690758804</v>
      </c>
      <c r="DV134" s="58">
        <v>79.614079999999987</v>
      </c>
      <c r="DW134" s="58"/>
      <c r="DX134" s="58"/>
      <c r="DY134" s="58"/>
      <c r="DZ134" s="58">
        <v>9.0494200000000014</v>
      </c>
      <c r="EA134" s="58"/>
      <c r="EB134" s="58">
        <v>6.0647443136472479</v>
      </c>
      <c r="EC134" s="58">
        <v>1.9044000000000001</v>
      </c>
      <c r="ED134" s="58">
        <v>70.009920000000008</v>
      </c>
      <c r="EE134" s="58">
        <v>0.85477000000000003</v>
      </c>
      <c r="EF134" s="58">
        <v>0.79418999999999995</v>
      </c>
      <c r="EG134" s="58">
        <v>0.81155891114916534</v>
      </c>
      <c r="EH134" s="58"/>
      <c r="EI134" s="58">
        <v>17.694344999999998</v>
      </c>
      <c r="EJ134" s="58">
        <v>0.58383499999999988</v>
      </c>
      <c r="EK134" s="58"/>
      <c r="EL134" s="58">
        <v>0.50250563458993891</v>
      </c>
      <c r="EM134" s="58">
        <v>4.231312</v>
      </c>
      <c r="EN134" s="58">
        <v>4.4823409999999999</v>
      </c>
      <c r="EO134" s="58">
        <v>4.3984160000000001</v>
      </c>
      <c r="EP134" s="58">
        <v>89.259999999999991</v>
      </c>
      <c r="EQ134" s="58">
        <v>4.5396000000000001</v>
      </c>
      <c r="ER134" s="58">
        <v>41.145784445005582</v>
      </c>
      <c r="ES134" s="58">
        <v>3.0175221047156726</v>
      </c>
      <c r="ET134" s="58"/>
      <c r="EU134" s="58">
        <v>792.91959999999995</v>
      </c>
    </row>
    <row r="135" spans="1:151" x14ac:dyDescent="0.25">
      <c r="A135" t="s">
        <v>372</v>
      </c>
      <c r="B135" t="s">
        <v>119</v>
      </c>
      <c r="C135" t="s">
        <v>228</v>
      </c>
      <c r="D135" t="s">
        <v>229</v>
      </c>
      <c r="E135" s="62">
        <v>45469</v>
      </c>
      <c r="F135" s="62">
        <v>45499</v>
      </c>
      <c r="K135">
        <v>286</v>
      </c>
      <c r="P135">
        <v>36.4</v>
      </c>
      <c r="Q135">
        <v>36.4</v>
      </c>
      <c r="S135">
        <v>18</v>
      </c>
      <c r="T135">
        <v>6.19</v>
      </c>
      <c r="V135">
        <v>5.37</v>
      </c>
      <c r="W135">
        <v>3.68</v>
      </c>
      <c r="X135">
        <v>1.32</v>
      </c>
      <c r="AA135">
        <v>22.3</v>
      </c>
      <c r="AB135">
        <v>5.7</v>
      </c>
      <c r="AD135">
        <v>2.66</v>
      </c>
      <c r="AF135">
        <v>1.1399999999999999</v>
      </c>
      <c r="AI135">
        <v>24.1</v>
      </c>
      <c r="AK135">
        <v>0.4</v>
      </c>
      <c r="AQ135">
        <v>5.78</v>
      </c>
      <c r="AR135">
        <v>21.5</v>
      </c>
      <c r="AW135">
        <v>5.19</v>
      </c>
      <c r="AX135">
        <v>5.19</v>
      </c>
      <c r="AY135">
        <v>50</v>
      </c>
      <c r="BC135">
        <v>56</v>
      </c>
      <c r="BE135">
        <v>3.98</v>
      </c>
      <c r="BF135">
        <v>1.4</v>
      </c>
      <c r="BG135">
        <v>31.9</v>
      </c>
      <c r="BH135">
        <v>0.4</v>
      </c>
      <c r="BI135">
        <v>0.83</v>
      </c>
      <c r="BJ135">
        <v>0.83</v>
      </c>
      <c r="BL135">
        <v>3.98</v>
      </c>
      <c r="BM135">
        <v>0.53</v>
      </c>
      <c r="BO135">
        <v>0.54</v>
      </c>
      <c r="BP135">
        <v>0.86</v>
      </c>
      <c r="BQ135">
        <v>0.86</v>
      </c>
      <c r="BR135">
        <v>0.86</v>
      </c>
      <c r="BS135">
        <v>183</v>
      </c>
      <c r="BT135">
        <v>2.4</v>
      </c>
      <c r="BU135">
        <v>37.299999999999997</v>
      </c>
      <c r="BV135">
        <v>2.79</v>
      </c>
      <c r="BX135">
        <v>113</v>
      </c>
      <c r="CD135" s="58"/>
      <c r="CE135" s="58"/>
      <c r="CF135" s="58"/>
      <c r="CG135" s="58"/>
      <c r="CH135" s="58">
        <v>444.36700000000002</v>
      </c>
      <c r="CI135" s="58"/>
      <c r="CJ135" s="58"/>
      <c r="CK135" s="58"/>
      <c r="CL135" s="58"/>
      <c r="CM135" s="58">
        <v>47.086260000000003</v>
      </c>
      <c r="CN135" s="58">
        <v>49.380390533557915</v>
      </c>
      <c r="CO135" s="58"/>
      <c r="CP135" s="58">
        <v>37.999000000000002</v>
      </c>
      <c r="CQ135" s="58">
        <v>1.37826</v>
      </c>
      <c r="CR135" s="58"/>
      <c r="CS135" s="58">
        <v>2.6626247384615387</v>
      </c>
      <c r="CT135" s="58">
        <v>1.5894386849138162</v>
      </c>
      <c r="CU135" s="58">
        <v>0.71791180805980359</v>
      </c>
      <c r="CV135" s="58"/>
      <c r="CW135" s="58"/>
      <c r="CX135" s="58">
        <v>7.52752</v>
      </c>
      <c r="CY135" s="58">
        <v>2.8354296343402225</v>
      </c>
      <c r="CZ135" s="58"/>
      <c r="DA135" s="58">
        <v>8.4437879999999996</v>
      </c>
      <c r="DB135" s="58"/>
      <c r="DC135" s="58">
        <v>0.53838824419912601</v>
      </c>
      <c r="DD135" s="58"/>
      <c r="DE135" s="58"/>
      <c r="DF135" s="58">
        <v>19.116127759403572</v>
      </c>
      <c r="DG135" s="58"/>
      <c r="DH135" s="58">
        <v>0.26154683454594296</v>
      </c>
      <c r="DI135" s="58"/>
      <c r="DJ135" s="58"/>
      <c r="DK135" s="58"/>
      <c r="DL135" s="58"/>
      <c r="DM135" s="58"/>
      <c r="DN135" s="58">
        <v>8.1109350000000013</v>
      </c>
      <c r="DO135" s="58">
        <v>19.245214639286758</v>
      </c>
      <c r="DP135" s="58"/>
      <c r="DQ135" s="58"/>
      <c r="DR135" s="58"/>
      <c r="DS135" s="58"/>
      <c r="DT135" s="58">
        <v>4.6343879999999995</v>
      </c>
      <c r="DU135" s="58">
        <v>4.7843181970602728</v>
      </c>
      <c r="DV135" s="58">
        <v>55.33616</v>
      </c>
      <c r="DW135" s="58"/>
      <c r="DX135" s="58"/>
      <c r="DY135" s="58"/>
      <c r="DZ135" s="58">
        <v>6.5953400000000002</v>
      </c>
      <c r="EA135" s="58"/>
      <c r="EB135" s="58">
        <v>3.60637759377494</v>
      </c>
      <c r="EC135" s="58">
        <v>1.6504800000000002</v>
      </c>
      <c r="ED135" s="58">
        <v>48.723120000000009</v>
      </c>
      <c r="EE135" s="58">
        <v>0.48844000000000004</v>
      </c>
      <c r="EF135" s="58">
        <v>0.47191</v>
      </c>
      <c r="EG135" s="58">
        <v>0.48223065734950404</v>
      </c>
      <c r="EH135" s="58"/>
      <c r="EI135" s="58">
        <v>9.0349260000000005</v>
      </c>
      <c r="EJ135" s="58">
        <v>0.31693899999999997</v>
      </c>
      <c r="EK135" s="58"/>
      <c r="EL135" s="58">
        <v>0.21699106948201907</v>
      </c>
      <c r="EM135" s="58">
        <v>1.6448800000000001</v>
      </c>
      <c r="EN135" s="58">
        <v>1.7424649999999999</v>
      </c>
      <c r="EO135" s="58">
        <v>1.70984</v>
      </c>
      <c r="EP135" s="58">
        <v>76.763599999999997</v>
      </c>
      <c r="EQ135" s="58">
        <v>5.9266999999999994</v>
      </c>
      <c r="ER135" s="58">
        <v>16.89009052835106</v>
      </c>
      <c r="ES135" s="58">
        <v>1.6966445041608877</v>
      </c>
      <c r="ET135" s="58"/>
      <c r="EU135" s="58">
        <v>357.96199999999999</v>
      </c>
    </row>
    <row r="136" spans="1:151" x14ac:dyDescent="0.25">
      <c r="A136" t="s">
        <v>373</v>
      </c>
      <c r="B136" t="s">
        <v>119</v>
      </c>
      <c r="C136" t="s">
        <v>228</v>
      </c>
      <c r="D136" t="s">
        <v>229</v>
      </c>
      <c r="E136" s="62">
        <v>45469</v>
      </c>
      <c r="F136" s="62">
        <v>45499</v>
      </c>
      <c r="K136">
        <v>271</v>
      </c>
      <c r="P136">
        <v>29.9</v>
      </c>
      <c r="Q136">
        <v>29.9</v>
      </c>
      <c r="S136">
        <v>18</v>
      </c>
      <c r="T136">
        <v>5.17</v>
      </c>
      <c r="V136">
        <v>4.09</v>
      </c>
      <c r="W136">
        <v>2.84</v>
      </c>
      <c r="X136">
        <v>1.05</v>
      </c>
      <c r="AA136">
        <v>22.1</v>
      </c>
      <c r="AB136">
        <v>4.6500000000000004</v>
      </c>
      <c r="AD136">
        <v>3.17</v>
      </c>
      <c r="AF136">
        <v>0.97</v>
      </c>
      <c r="AI136">
        <v>18.7</v>
      </c>
      <c r="AK136">
        <v>0.42</v>
      </c>
      <c r="AQ136">
        <v>5.78</v>
      </c>
      <c r="AR136">
        <v>16.600000000000001</v>
      </c>
      <c r="AW136">
        <v>4.1900000000000004</v>
      </c>
      <c r="AX136">
        <v>4.1900000000000004</v>
      </c>
      <c r="AY136">
        <v>49</v>
      </c>
      <c r="BC136">
        <v>58</v>
      </c>
      <c r="BE136">
        <v>4.29</v>
      </c>
      <c r="BF136">
        <v>1.6</v>
      </c>
      <c r="BG136">
        <v>28.8</v>
      </c>
      <c r="BH136">
        <v>0.4</v>
      </c>
      <c r="BI136">
        <v>0.72</v>
      </c>
      <c r="BJ136">
        <v>0.72</v>
      </c>
      <c r="BL136">
        <v>4.09</v>
      </c>
      <c r="BM136">
        <v>0.5</v>
      </c>
      <c r="BO136">
        <v>0.47</v>
      </c>
      <c r="BP136">
        <v>1</v>
      </c>
      <c r="BQ136">
        <v>1</v>
      </c>
      <c r="BR136">
        <v>1</v>
      </c>
      <c r="BS136">
        <v>172</v>
      </c>
      <c r="BT136">
        <v>2.1</v>
      </c>
      <c r="BU136">
        <v>30.5</v>
      </c>
      <c r="BV136">
        <v>2.7</v>
      </c>
      <c r="BX136">
        <v>118</v>
      </c>
      <c r="CD136" s="58"/>
      <c r="CE136" s="58"/>
      <c r="CF136" s="58"/>
      <c r="CG136" s="58"/>
      <c r="CH136" s="58">
        <v>465.58050000000003</v>
      </c>
      <c r="CI136" s="58"/>
      <c r="CJ136" s="58"/>
      <c r="CK136" s="58"/>
      <c r="CL136" s="58"/>
      <c r="CM136" s="58">
        <v>99.560500000000005</v>
      </c>
      <c r="CN136" s="58">
        <v>104.41127351622941</v>
      </c>
      <c r="CO136" s="58"/>
      <c r="CP136" s="58">
        <v>115.4585</v>
      </c>
      <c r="CQ136" s="58">
        <v>2.0991960000000001</v>
      </c>
      <c r="CR136" s="58"/>
      <c r="CS136" s="58">
        <v>6.2089654461538473</v>
      </c>
      <c r="CT136" s="58">
        <v>3.5905305544096286</v>
      </c>
      <c r="CU136" s="58">
        <v>1.4705612842515332</v>
      </c>
      <c r="CV136" s="58"/>
      <c r="CW136" s="58"/>
      <c r="CX136" s="58">
        <v>12.23222</v>
      </c>
      <c r="CY136" s="58">
        <v>7.5150411446740852</v>
      </c>
      <c r="CZ136" s="58"/>
      <c r="DA136" s="58">
        <v>14.387459999999999</v>
      </c>
      <c r="DB136" s="58"/>
      <c r="DC136" s="58">
        <v>1.2715126618319788</v>
      </c>
      <c r="DD136" s="58"/>
      <c r="DE136" s="58"/>
      <c r="DF136" s="58">
        <v>44.096098389789837</v>
      </c>
      <c r="DG136" s="58"/>
      <c r="DH136" s="58">
        <v>0.5003504660878908</v>
      </c>
      <c r="DI136" s="58"/>
      <c r="DJ136" s="58"/>
      <c r="DK136" s="58"/>
      <c r="DL136" s="58"/>
      <c r="DM136" s="58"/>
      <c r="DN136" s="58">
        <v>13.275040000000001</v>
      </c>
      <c r="DO136" s="58">
        <v>44.672225496041378</v>
      </c>
      <c r="DP136" s="58"/>
      <c r="DQ136" s="58"/>
      <c r="DR136" s="58"/>
      <c r="DS136" s="58"/>
      <c r="DT136" s="58">
        <v>11.141255999999998</v>
      </c>
      <c r="DU136" s="58">
        <v>11.501694251518636</v>
      </c>
      <c r="DV136" s="58">
        <v>54.789359999999995</v>
      </c>
      <c r="DW136" s="58"/>
      <c r="DX136" s="58"/>
      <c r="DY136" s="58"/>
      <c r="DZ136" s="58">
        <v>23.620520000000003</v>
      </c>
      <c r="EA136" s="58"/>
      <c r="EB136" s="58">
        <v>9.1029145051875506</v>
      </c>
      <c r="EC136" s="58">
        <v>1.6504800000000002</v>
      </c>
      <c r="ED136" s="58">
        <v>54.872640000000004</v>
      </c>
      <c r="EE136" s="58">
        <v>0.73265999999999998</v>
      </c>
      <c r="EF136" s="58">
        <v>1.0243900000000001</v>
      </c>
      <c r="EG136" s="58">
        <v>1.0467933781489236</v>
      </c>
      <c r="EH136" s="58"/>
      <c r="EI136" s="58">
        <v>16.385759999999998</v>
      </c>
      <c r="EJ136" s="58">
        <v>0.66724000000000006</v>
      </c>
      <c r="EK136" s="58"/>
      <c r="EL136" s="58">
        <v>0.52534679979857257</v>
      </c>
      <c r="EM136" s="58">
        <v>2.654496</v>
      </c>
      <c r="EN136" s="58">
        <v>2.8119779999999999</v>
      </c>
      <c r="EO136" s="58">
        <v>2.759328</v>
      </c>
      <c r="EP136" s="58">
        <v>292.77279999999996</v>
      </c>
      <c r="EQ136" s="58">
        <v>5.2961999999999998</v>
      </c>
      <c r="ER136" s="58">
        <v>37.716969074588448</v>
      </c>
      <c r="ES136" s="58">
        <v>3.3705152565880723</v>
      </c>
      <c r="ET136" s="58"/>
      <c r="EU136" s="58">
        <v>671.34760000000006</v>
      </c>
    </row>
    <row r="137" spans="1:151" x14ac:dyDescent="0.25">
      <c r="A137" t="s">
        <v>374</v>
      </c>
      <c r="B137" t="s">
        <v>119</v>
      </c>
      <c r="C137" t="s">
        <v>228</v>
      </c>
      <c r="D137" t="s">
        <v>229</v>
      </c>
      <c r="E137" s="62">
        <v>45469</v>
      </c>
      <c r="F137" s="62">
        <v>45499</v>
      </c>
      <c r="K137">
        <v>121.5</v>
      </c>
      <c r="P137">
        <v>13.2</v>
      </c>
      <c r="Q137">
        <v>13.2</v>
      </c>
      <c r="S137">
        <v>18</v>
      </c>
      <c r="T137">
        <v>1.49</v>
      </c>
      <c r="V137">
        <v>1.39</v>
      </c>
      <c r="W137">
        <v>1.1299999999999999</v>
      </c>
      <c r="X137">
        <v>0.34</v>
      </c>
      <c r="AA137">
        <v>35.9</v>
      </c>
      <c r="AB137">
        <v>1.24</v>
      </c>
      <c r="AD137">
        <v>4.97</v>
      </c>
      <c r="AF137">
        <v>0.25</v>
      </c>
      <c r="AI137">
        <v>5.3</v>
      </c>
      <c r="AK137">
        <v>0.18</v>
      </c>
      <c r="AQ137">
        <v>9.9700000000000006</v>
      </c>
      <c r="AR137">
        <v>5.2</v>
      </c>
      <c r="AW137">
        <v>1.33</v>
      </c>
      <c r="AX137">
        <v>1.33</v>
      </c>
      <c r="AY137">
        <v>12.2</v>
      </c>
      <c r="BC137">
        <v>86.4</v>
      </c>
      <c r="BE137">
        <v>1.22</v>
      </c>
      <c r="BF137">
        <v>2.4</v>
      </c>
      <c r="BG137">
        <v>11.6</v>
      </c>
      <c r="BH137">
        <v>0.8</v>
      </c>
      <c r="BI137">
        <v>0.28000000000000003</v>
      </c>
      <c r="BJ137">
        <v>0.28000000000000003</v>
      </c>
      <c r="BL137">
        <v>8.58</v>
      </c>
      <c r="BM137">
        <v>0.77</v>
      </c>
      <c r="BO137">
        <v>0.13</v>
      </c>
      <c r="BP137">
        <v>2.68</v>
      </c>
      <c r="BQ137">
        <v>2.68</v>
      </c>
      <c r="BR137">
        <v>2.68</v>
      </c>
      <c r="BS137">
        <v>402</v>
      </c>
      <c r="BT137">
        <v>1.3</v>
      </c>
      <c r="BU137">
        <v>8.9</v>
      </c>
      <c r="BV137">
        <v>0.96</v>
      </c>
      <c r="BX137">
        <v>177</v>
      </c>
      <c r="CD137" s="58"/>
      <c r="CE137" s="58"/>
      <c r="CF137" s="58"/>
      <c r="CG137" s="58"/>
      <c r="CH137" s="58">
        <v>663.20100000000002</v>
      </c>
      <c r="CI137" s="58"/>
      <c r="CJ137" s="58"/>
      <c r="CK137" s="58"/>
      <c r="CL137" s="58"/>
      <c r="CM137" s="58">
        <v>119.4726</v>
      </c>
      <c r="CN137" s="58">
        <v>125.29352821947529</v>
      </c>
      <c r="CO137" s="58"/>
      <c r="CP137" s="58">
        <v>113.997</v>
      </c>
      <c r="CQ137" s="58">
        <v>3.4456500000000001</v>
      </c>
      <c r="CR137" s="58"/>
      <c r="CS137" s="58">
        <v>6.5303167076923083</v>
      </c>
      <c r="CT137" s="58">
        <v>4.139401467185623</v>
      </c>
      <c r="CU137" s="58">
        <v>1.5631950659366693</v>
      </c>
      <c r="CV137" s="58"/>
      <c r="CW137" s="58"/>
      <c r="CX137" s="58">
        <v>17.74344</v>
      </c>
      <c r="CY137" s="58">
        <v>7.6187763751987285</v>
      </c>
      <c r="CZ137" s="58"/>
      <c r="DA137" s="58">
        <v>18.691904999999998</v>
      </c>
      <c r="DB137" s="58"/>
      <c r="DC137" s="58">
        <v>1.3516981450105716</v>
      </c>
      <c r="DD137" s="58"/>
      <c r="DE137" s="58"/>
      <c r="DF137" s="58">
        <v>52.070924694326294</v>
      </c>
      <c r="DG137" s="58"/>
      <c r="DH137" s="58">
        <v>0.54583687209588094</v>
      </c>
      <c r="DI137" s="58"/>
      <c r="DJ137" s="58"/>
      <c r="DK137" s="58"/>
      <c r="DL137" s="58"/>
      <c r="DM137" s="58"/>
      <c r="DN137" s="58">
        <v>20.527675000000002</v>
      </c>
      <c r="DO137" s="58">
        <v>48.871181417340303</v>
      </c>
      <c r="DP137" s="58"/>
      <c r="DQ137" s="58"/>
      <c r="DR137" s="58"/>
      <c r="DS137" s="58"/>
      <c r="DT137" s="58">
        <v>12.639239999999999</v>
      </c>
      <c r="DU137" s="58">
        <v>13.048140537437108</v>
      </c>
      <c r="DV137" s="58">
        <v>86.83184</v>
      </c>
      <c r="DW137" s="58"/>
      <c r="DX137" s="58"/>
      <c r="DY137" s="58"/>
      <c r="DZ137" s="58">
        <v>24.847560000000001</v>
      </c>
      <c r="EA137" s="58"/>
      <c r="EB137" s="58">
        <v>9.2420673383878693</v>
      </c>
      <c r="EC137" s="58">
        <v>2.2852800000000002</v>
      </c>
      <c r="ED137" s="58">
        <v>75.213360000000009</v>
      </c>
      <c r="EE137" s="58">
        <v>1.0989900000000001</v>
      </c>
      <c r="EF137" s="58">
        <v>1.151</v>
      </c>
      <c r="EG137" s="58">
        <v>1.1761723349987905</v>
      </c>
      <c r="EH137" s="58"/>
      <c r="EI137" s="58">
        <v>22.985579999999999</v>
      </c>
      <c r="EJ137" s="58">
        <v>0.98417899999999992</v>
      </c>
      <c r="EK137" s="58"/>
      <c r="EL137" s="58">
        <v>0.60529087802879011</v>
      </c>
      <c r="EM137" s="58">
        <v>3.9590560000000004</v>
      </c>
      <c r="EN137" s="58">
        <v>4.1939330000000004</v>
      </c>
      <c r="EO137" s="58">
        <v>4.1154080000000004</v>
      </c>
      <c r="EP137" s="58">
        <v>216.00919999999999</v>
      </c>
      <c r="EQ137" s="58">
        <v>6.8094000000000001</v>
      </c>
      <c r="ER137" s="58">
        <v>42.28872290181129</v>
      </c>
      <c r="ES137" s="58">
        <v>3.7007346567267687</v>
      </c>
      <c r="ET137" s="58"/>
      <c r="EU137" s="58">
        <v>838.84680000000003</v>
      </c>
    </row>
    <row r="138" spans="1:151" x14ac:dyDescent="0.25">
      <c r="A138" t="s">
        <v>375</v>
      </c>
      <c r="B138" t="s">
        <v>119</v>
      </c>
      <c r="C138" t="s">
        <v>228</v>
      </c>
      <c r="D138" t="s">
        <v>229</v>
      </c>
      <c r="E138" s="62">
        <v>45469</v>
      </c>
      <c r="F138" s="62">
        <v>45499</v>
      </c>
      <c r="K138">
        <v>108</v>
      </c>
      <c r="P138">
        <v>15.6</v>
      </c>
      <c r="Q138">
        <v>15.6</v>
      </c>
      <c r="S138">
        <v>15</v>
      </c>
      <c r="T138">
        <v>1.1000000000000001</v>
      </c>
      <c r="V138">
        <v>1.3</v>
      </c>
      <c r="W138">
        <v>0.76</v>
      </c>
      <c r="X138">
        <v>0.28000000000000003</v>
      </c>
      <c r="AA138">
        <v>31.6</v>
      </c>
      <c r="AB138">
        <v>1.1399999999999999</v>
      </c>
      <c r="AD138">
        <v>4.26</v>
      </c>
      <c r="AF138">
        <v>0.25</v>
      </c>
      <c r="AI138">
        <v>4.2</v>
      </c>
      <c r="AK138">
        <v>0.1</v>
      </c>
      <c r="AQ138">
        <v>9.2799999999999994</v>
      </c>
      <c r="AR138">
        <v>4.2</v>
      </c>
      <c r="AW138">
        <v>1.1000000000000001</v>
      </c>
      <c r="AX138">
        <v>1.1000000000000001</v>
      </c>
      <c r="AY138">
        <v>10.6</v>
      </c>
      <c r="BC138">
        <v>83.1</v>
      </c>
      <c r="BE138">
        <v>1.2</v>
      </c>
      <c r="BF138">
        <v>2.1</v>
      </c>
      <c r="BG138">
        <v>8</v>
      </c>
      <c r="BH138">
        <v>0.6</v>
      </c>
      <c r="BI138">
        <v>0.28000000000000003</v>
      </c>
      <c r="BJ138">
        <v>0.28000000000000003</v>
      </c>
      <c r="BL138">
        <v>7.94</v>
      </c>
      <c r="BM138">
        <v>0.72</v>
      </c>
      <c r="BO138">
        <v>0.14000000000000001</v>
      </c>
      <c r="BP138">
        <v>2.2000000000000002</v>
      </c>
      <c r="BQ138">
        <v>2.2000000000000002</v>
      </c>
      <c r="BR138">
        <v>2.2000000000000002</v>
      </c>
      <c r="BS138">
        <v>371</v>
      </c>
      <c r="BT138">
        <v>1.4</v>
      </c>
      <c r="BU138">
        <v>7.2</v>
      </c>
      <c r="BV138">
        <v>0.95</v>
      </c>
      <c r="BX138">
        <v>173</v>
      </c>
      <c r="CD138" s="58"/>
      <c r="CE138" s="58"/>
      <c r="CF138" s="58"/>
      <c r="CG138" s="58"/>
      <c r="CH138" s="58">
        <v>378.49350000000004</v>
      </c>
      <c r="CI138" s="58"/>
      <c r="CJ138" s="58"/>
      <c r="CK138" s="58"/>
      <c r="CL138" s="58"/>
      <c r="CM138" s="58">
        <v>72.620599999999996</v>
      </c>
      <c r="CN138" s="58">
        <v>76.158811270661445</v>
      </c>
      <c r="CO138" s="58"/>
      <c r="CP138" s="58">
        <v>105.22800000000001</v>
      </c>
      <c r="CQ138" s="58">
        <v>1.229832</v>
      </c>
      <c r="CR138" s="58"/>
      <c r="CS138" s="58">
        <v>5.2104811692307695</v>
      </c>
      <c r="CT138" s="58">
        <v>2.515658350223307</v>
      </c>
      <c r="CU138" s="58">
        <v>1.1347638256429153</v>
      </c>
      <c r="CV138" s="58"/>
      <c r="CW138" s="58"/>
      <c r="CX138" s="58">
        <v>6.7210000000000001</v>
      </c>
      <c r="CY138" s="58">
        <v>5.878329729729729</v>
      </c>
      <c r="CZ138" s="58"/>
      <c r="DA138" s="58">
        <v>13.620915000000002</v>
      </c>
      <c r="DB138" s="58"/>
      <c r="DC138" s="58">
        <v>0.88204031496452573</v>
      </c>
      <c r="DD138" s="58"/>
      <c r="DE138" s="58"/>
      <c r="DF138" s="58">
        <v>30.022875499431379</v>
      </c>
      <c r="DG138" s="58"/>
      <c r="DH138" s="58">
        <v>0.32977644355792801</v>
      </c>
      <c r="DI138" s="58"/>
      <c r="DJ138" s="58"/>
      <c r="DK138" s="58"/>
      <c r="DL138" s="58"/>
      <c r="DM138" s="58"/>
      <c r="DN138" s="58">
        <v>9.6415700000000015</v>
      </c>
      <c r="DO138" s="58">
        <v>30.325792764936708</v>
      </c>
      <c r="DP138" s="58"/>
      <c r="DQ138" s="58"/>
      <c r="DR138" s="58"/>
      <c r="DS138" s="58"/>
      <c r="DT138" s="58">
        <v>7.5835439999999998</v>
      </c>
      <c r="DU138" s="58">
        <v>7.8288843224622653</v>
      </c>
      <c r="DV138" s="58">
        <v>42.97847999999999</v>
      </c>
      <c r="DW138" s="58"/>
      <c r="DX138" s="58"/>
      <c r="DY138" s="58"/>
      <c r="DZ138" s="58">
        <v>8.8960399999999993</v>
      </c>
      <c r="EA138" s="58"/>
      <c r="EB138" s="58">
        <v>6.5981635075818046</v>
      </c>
      <c r="EC138" s="58">
        <v>1.1426400000000001</v>
      </c>
      <c r="ED138" s="58">
        <v>50.260500000000008</v>
      </c>
      <c r="EE138" s="58">
        <v>0.61055000000000004</v>
      </c>
      <c r="EF138" s="58">
        <v>0.87475999999999998</v>
      </c>
      <c r="EG138" s="58">
        <v>0.89389097459908073</v>
      </c>
      <c r="EH138" s="58"/>
      <c r="EI138" s="58">
        <v>12.744479999999998</v>
      </c>
      <c r="EJ138" s="58">
        <v>0.41702499999999998</v>
      </c>
      <c r="EK138" s="58"/>
      <c r="EL138" s="58">
        <v>0.331196895525187</v>
      </c>
      <c r="EM138" s="58">
        <v>2.8586880000000003</v>
      </c>
      <c r="EN138" s="58">
        <v>3.0282840000000002</v>
      </c>
      <c r="EO138" s="58">
        <v>2.971584</v>
      </c>
      <c r="EP138" s="58">
        <v>82.119199999999992</v>
      </c>
      <c r="EQ138" s="58">
        <v>2.6480999999999999</v>
      </c>
      <c r="ER138" s="58">
        <v>27.93849561080626</v>
      </c>
      <c r="ES138" s="58">
        <v>2.2204407940360613</v>
      </c>
      <c r="ET138" s="58"/>
      <c r="EU138" s="58">
        <v>621.36800000000005</v>
      </c>
    </row>
    <row r="139" spans="1:151" x14ac:dyDescent="0.25">
      <c r="A139" t="s">
        <v>376</v>
      </c>
      <c r="B139" t="s">
        <v>119</v>
      </c>
      <c r="C139" t="s">
        <v>228</v>
      </c>
      <c r="D139" t="s">
        <v>229</v>
      </c>
      <c r="E139" s="62">
        <v>45469</v>
      </c>
      <c r="F139" s="62">
        <v>45499</v>
      </c>
      <c r="K139">
        <v>95.1</v>
      </c>
      <c r="P139">
        <v>19.5</v>
      </c>
      <c r="Q139">
        <v>19.5</v>
      </c>
      <c r="S139">
        <v>14</v>
      </c>
      <c r="T139">
        <v>1</v>
      </c>
      <c r="V139">
        <v>0.84</v>
      </c>
      <c r="W139">
        <v>0.65</v>
      </c>
      <c r="X139">
        <v>0.19</v>
      </c>
      <c r="AA139">
        <v>31.1</v>
      </c>
      <c r="AB139">
        <v>0.84</v>
      </c>
      <c r="AD139">
        <v>4.5599999999999996</v>
      </c>
      <c r="AF139">
        <v>0.2</v>
      </c>
      <c r="AI139">
        <v>2.8</v>
      </c>
      <c r="AK139">
        <v>0.11</v>
      </c>
      <c r="AQ139">
        <v>8.64</v>
      </c>
      <c r="AR139">
        <v>3.1</v>
      </c>
      <c r="AW139">
        <v>0.8</v>
      </c>
      <c r="AX139">
        <v>0.8</v>
      </c>
      <c r="AY139">
        <v>7.8</v>
      </c>
      <c r="BC139">
        <v>76.5</v>
      </c>
      <c r="BE139">
        <v>0.92</v>
      </c>
      <c r="BF139">
        <v>2</v>
      </c>
      <c r="BG139">
        <v>3.9</v>
      </c>
      <c r="BH139">
        <v>0.6</v>
      </c>
      <c r="BI139">
        <v>0.1</v>
      </c>
      <c r="BJ139">
        <v>0.1</v>
      </c>
      <c r="BL139">
        <v>6.57</v>
      </c>
      <c r="BM139">
        <v>0.69</v>
      </c>
      <c r="BO139">
        <v>0.1</v>
      </c>
      <c r="BP139">
        <v>2.2400000000000002</v>
      </c>
      <c r="BQ139">
        <v>2.2400000000000002</v>
      </c>
      <c r="BR139">
        <v>2.2400000000000002</v>
      </c>
      <c r="BS139">
        <v>371</v>
      </c>
      <c r="BT139">
        <v>1.4</v>
      </c>
      <c r="BU139">
        <v>4.2</v>
      </c>
      <c r="BV139">
        <v>0.52</v>
      </c>
      <c r="BX139">
        <v>161</v>
      </c>
      <c r="CD139" s="58"/>
      <c r="CE139" s="58"/>
      <c r="CF139" s="58"/>
      <c r="CG139" s="58"/>
      <c r="CH139" s="58">
        <v>514.70650000000001</v>
      </c>
      <c r="CI139" s="58"/>
      <c r="CJ139" s="58"/>
      <c r="CK139" s="58"/>
      <c r="CL139" s="58"/>
      <c r="CM139" s="58">
        <v>73.557639999999992</v>
      </c>
      <c r="CN139" s="58">
        <v>77.141505609637719</v>
      </c>
      <c r="CO139" s="58"/>
      <c r="CP139" s="58">
        <v>65.767499999999998</v>
      </c>
      <c r="CQ139" s="58">
        <v>1.7387280000000001</v>
      </c>
      <c r="CR139" s="58"/>
      <c r="CS139" s="58">
        <v>4.7628847692307703</v>
      </c>
      <c r="CT139" s="58">
        <v>2.5957020250031393</v>
      </c>
      <c r="CU139" s="58">
        <v>1.2968729435919035</v>
      </c>
      <c r="CV139" s="58"/>
      <c r="CW139" s="58"/>
      <c r="CX139" s="58">
        <v>10.0815</v>
      </c>
      <c r="CY139" s="58">
        <v>5.5325456279809222</v>
      </c>
      <c r="CZ139" s="58"/>
      <c r="DA139" s="58">
        <v>10.531148999999999</v>
      </c>
      <c r="DB139" s="58"/>
      <c r="DC139" s="58">
        <v>0.82476496983695902</v>
      </c>
      <c r="DD139" s="58"/>
      <c r="DE139" s="58"/>
      <c r="DF139" s="58">
        <v>29.905598642011721</v>
      </c>
      <c r="DG139" s="58"/>
      <c r="DH139" s="58">
        <v>0.36389124806392065</v>
      </c>
      <c r="DI139" s="58"/>
      <c r="DJ139" s="58"/>
      <c r="DK139" s="58"/>
      <c r="DL139" s="58"/>
      <c r="DM139" s="58"/>
      <c r="DN139" s="58">
        <v>10.98624</v>
      </c>
      <c r="DO139" s="58">
        <v>30.442430429417232</v>
      </c>
      <c r="DP139" s="58"/>
      <c r="DQ139" s="58"/>
      <c r="DR139" s="58"/>
      <c r="DS139" s="58"/>
      <c r="DT139" s="58">
        <v>7.4899199999999997</v>
      </c>
      <c r="DU139" s="58">
        <v>7.7322314295923604</v>
      </c>
      <c r="DV139" s="58">
        <v>58.070159999999994</v>
      </c>
      <c r="DW139" s="58"/>
      <c r="DX139" s="58"/>
      <c r="DY139" s="58"/>
      <c r="DZ139" s="58">
        <v>13.19068</v>
      </c>
      <c r="EA139" s="58"/>
      <c r="EB139" s="58">
        <v>5.9835718276137273</v>
      </c>
      <c r="EC139" s="58">
        <v>1.3965600000000002</v>
      </c>
      <c r="ED139" s="58">
        <v>59.011740000000003</v>
      </c>
      <c r="EE139" s="58">
        <v>0.61055000000000004</v>
      </c>
      <c r="EF139" s="58">
        <v>0.79418999999999995</v>
      </c>
      <c r="EG139" s="58">
        <v>0.81155891114916534</v>
      </c>
      <c r="EH139" s="58"/>
      <c r="EI139" s="58">
        <v>11.299346999999999</v>
      </c>
      <c r="EJ139" s="58">
        <v>0.50042999999999993</v>
      </c>
      <c r="EK139" s="58"/>
      <c r="EL139" s="58">
        <v>0.37687922594245421</v>
      </c>
      <c r="EM139" s="58">
        <v>2.5183680000000006</v>
      </c>
      <c r="EN139" s="58">
        <v>2.6677740000000001</v>
      </c>
      <c r="EO139" s="58">
        <v>2.6178240000000002</v>
      </c>
      <c r="EP139" s="58">
        <v>132.10479999999998</v>
      </c>
      <c r="EQ139" s="58">
        <v>4.7917999999999994</v>
      </c>
      <c r="ER139" s="58">
        <v>26.795557154000551</v>
      </c>
      <c r="ES139" s="58">
        <v>2.2546014216366159</v>
      </c>
      <c r="ET139" s="58"/>
      <c r="EU139" s="58">
        <v>474.13080000000002</v>
      </c>
    </row>
    <row r="140" spans="1:151" x14ac:dyDescent="0.25">
      <c r="A140" t="s">
        <v>377</v>
      </c>
      <c r="B140" t="s">
        <v>119</v>
      </c>
      <c r="C140" t="s">
        <v>228</v>
      </c>
      <c r="D140" t="s">
        <v>229</v>
      </c>
      <c r="E140" s="62">
        <v>45469</v>
      </c>
      <c r="F140" s="62">
        <v>45499</v>
      </c>
      <c r="K140">
        <v>74.400000000000006</v>
      </c>
      <c r="P140">
        <v>21.9</v>
      </c>
      <c r="Q140">
        <v>21.9</v>
      </c>
      <c r="S140">
        <v>13</v>
      </c>
      <c r="T140">
        <v>1.1100000000000001</v>
      </c>
      <c r="V140">
        <v>0.82</v>
      </c>
      <c r="W140">
        <v>0.55000000000000004</v>
      </c>
      <c r="X140">
        <v>0.2</v>
      </c>
      <c r="AA140">
        <v>33</v>
      </c>
      <c r="AB140">
        <v>0.89</v>
      </c>
      <c r="AD140">
        <v>5.16</v>
      </c>
      <c r="AF140">
        <v>0.16</v>
      </c>
      <c r="AI140">
        <v>3</v>
      </c>
      <c r="AK140">
        <v>0.15</v>
      </c>
      <c r="AQ140">
        <v>9.99</v>
      </c>
      <c r="AR140">
        <v>2.8</v>
      </c>
      <c r="AW140">
        <v>0.63</v>
      </c>
      <c r="AX140">
        <v>0.63</v>
      </c>
      <c r="AY140">
        <v>6.5</v>
      </c>
      <c r="BC140">
        <v>77.599999999999994</v>
      </c>
      <c r="BE140">
        <v>0.65</v>
      </c>
      <c r="BF140">
        <v>2</v>
      </c>
      <c r="BG140">
        <v>3</v>
      </c>
      <c r="BH140">
        <v>0.6</v>
      </c>
      <c r="BI140">
        <v>0.17</v>
      </c>
      <c r="BJ140">
        <v>0.17</v>
      </c>
      <c r="BL140">
        <v>7.18</v>
      </c>
      <c r="BM140">
        <v>0.75</v>
      </c>
      <c r="BO140">
        <v>7.0000000000000007E-2</v>
      </c>
      <c r="BP140">
        <v>3.3</v>
      </c>
      <c r="BQ140">
        <v>3.3</v>
      </c>
      <c r="BR140">
        <v>3.3</v>
      </c>
      <c r="BS140">
        <v>422</v>
      </c>
      <c r="BT140">
        <v>1.1000000000000001</v>
      </c>
      <c r="BU140">
        <v>4.5</v>
      </c>
      <c r="BV140">
        <v>0.49</v>
      </c>
      <c r="BX140">
        <v>181</v>
      </c>
      <c r="CD140" s="58"/>
      <c r="CE140" s="58"/>
      <c r="CF140" s="58"/>
      <c r="CG140" s="58"/>
      <c r="CH140" s="58">
        <v>695.57950000000005</v>
      </c>
      <c r="CI140" s="58"/>
      <c r="CJ140" s="58"/>
      <c r="CK140" s="58"/>
      <c r="CL140" s="58"/>
      <c r="CM140" s="58">
        <v>141.72730000000001</v>
      </c>
      <c r="CN140" s="58">
        <v>148.63251877016185</v>
      </c>
      <c r="CO140" s="58"/>
      <c r="CP140" s="58">
        <v>62.844500000000004</v>
      </c>
      <c r="CQ140" s="58">
        <v>2.3960519999999996</v>
      </c>
      <c r="CR140" s="58"/>
      <c r="CS140" s="58">
        <v>10.650498953846155</v>
      </c>
      <c r="CT140" s="58">
        <v>5.8088838268792715</v>
      </c>
      <c r="CU140" s="58">
        <v>2.4779536600773868</v>
      </c>
      <c r="CV140" s="58"/>
      <c r="CW140" s="58"/>
      <c r="CX140" s="58">
        <v>12.7699</v>
      </c>
      <c r="CY140" s="58">
        <v>11.237983306836249</v>
      </c>
      <c r="CZ140" s="58"/>
      <c r="DA140" s="58">
        <v>11.509968000000001</v>
      </c>
      <c r="DB140" s="58"/>
      <c r="DC140" s="58">
        <v>2.1077327006944508</v>
      </c>
      <c r="DD140" s="58"/>
      <c r="DE140" s="58"/>
      <c r="DF140" s="58">
        <v>60.163027856282405</v>
      </c>
      <c r="DG140" s="58"/>
      <c r="DH140" s="58">
        <v>0.64818128561385857</v>
      </c>
      <c r="DI140" s="58"/>
      <c r="DJ140" s="58"/>
      <c r="DK140" s="58"/>
      <c r="DL140" s="58"/>
      <c r="DM140" s="58"/>
      <c r="DN140" s="58">
        <v>13.933070000000001</v>
      </c>
      <c r="DO140" s="58">
        <v>58.552107569223949</v>
      </c>
      <c r="DP140" s="58"/>
      <c r="DQ140" s="58"/>
      <c r="DR140" s="58"/>
      <c r="DS140" s="58"/>
      <c r="DT140" s="58">
        <v>14.804295</v>
      </c>
      <c r="DU140" s="58">
        <v>15.28323868505365</v>
      </c>
      <c r="DV140" s="58">
        <v>81.473199999999991</v>
      </c>
      <c r="DW140" s="58"/>
      <c r="DX140" s="58"/>
      <c r="DY140" s="58"/>
      <c r="DZ140" s="58">
        <v>14.417720000000001</v>
      </c>
      <c r="EA140" s="58"/>
      <c r="EB140" s="58">
        <v>12.117892557861133</v>
      </c>
      <c r="EC140" s="58">
        <v>2.4122400000000002</v>
      </c>
      <c r="ED140" s="58">
        <v>164.9727</v>
      </c>
      <c r="EE140" s="58">
        <v>0.73265999999999998</v>
      </c>
      <c r="EF140" s="58">
        <v>1.7034800000000001</v>
      </c>
      <c r="EG140" s="58">
        <v>1.74073505579821</v>
      </c>
      <c r="EH140" s="58"/>
      <c r="EI140" s="58">
        <v>14.622014999999999</v>
      </c>
      <c r="EJ140" s="58">
        <v>0.60051599999999994</v>
      </c>
      <c r="EK140" s="58"/>
      <c r="EL140" s="58">
        <v>0.78802019969785864</v>
      </c>
      <c r="EM140" s="58">
        <v>5.7967840000000006</v>
      </c>
      <c r="EN140" s="58">
        <v>6.1406870000000007</v>
      </c>
      <c r="EO140" s="58">
        <v>6.0257120000000004</v>
      </c>
      <c r="EP140" s="58">
        <v>132.10479999999998</v>
      </c>
      <c r="EQ140" s="58">
        <v>6.9354999999999993</v>
      </c>
      <c r="ER140" s="58">
        <v>76.957856091584517</v>
      </c>
      <c r="ES140" s="58">
        <v>4.6800059812760058</v>
      </c>
      <c r="ET140" s="58"/>
      <c r="EU140" s="58">
        <v>532.21519999999998</v>
      </c>
    </row>
    <row r="141" spans="1:151" x14ac:dyDescent="0.25">
      <c r="A141" t="s">
        <v>378</v>
      </c>
      <c r="B141" t="s">
        <v>119</v>
      </c>
      <c r="C141" t="s">
        <v>228</v>
      </c>
      <c r="D141" t="s">
        <v>229</v>
      </c>
      <c r="E141" s="62">
        <v>45469</v>
      </c>
      <c r="F141" s="62">
        <v>45499</v>
      </c>
      <c r="K141">
        <v>62.5</v>
      </c>
      <c r="P141">
        <v>30.1</v>
      </c>
      <c r="Q141">
        <v>30.1</v>
      </c>
      <c r="S141">
        <v>12</v>
      </c>
      <c r="T141">
        <v>1.53</v>
      </c>
      <c r="V141">
        <v>0.99</v>
      </c>
      <c r="W141">
        <v>0.56000000000000005</v>
      </c>
      <c r="X141">
        <v>0.16</v>
      </c>
      <c r="AA141">
        <v>31</v>
      </c>
      <c r="AB141">
        <v>0.63</v>
      </c>
      <c r="AD141">
        <v>5.13</v>
      </c>
      <c r="AF141">
        <v>0.24</v>
      </c>
      <c r="AI141">
        <v>3.4</v>
      </c>
      <c r="AK141">
        <v>0.03</v>
      </c>
      <c r="AQ141">
        <v>9.8800000000000008</v>
      </c>
      <c r="AR141">
        <v>4.2</v>
      </c>
      <c r="AW141">
        <v>0.88</v>
      </c>
      <c r="AX141">
        <v>0.88</v>
      </c>
      <c r="AY141">
        <v>5.3</v>
      </c>
      <c r="BC141">
        <v>80.2</v>
      </c>
      <c r="BE141">
        <v>1.1399999999999999</v>
      </c>
      <c r="BF141">
        <v>2.1</v>
      </c>
      <c r="BG141">
        <v>2.7</v>
      </c>
      <c r="BH141">
        <v>0.7</v>
      </c>
      <c r="BI141">
        <v>0.16</v>
      </c>
      <c r="BJ141">
        <v>0.16</v>
      </c>
      <c r="BL141">
        <v>7.08</v>
      </c>
      <c r="BM141">
        <v>0.79</v>
      </c>
      <c r="BO141">
        <v>0.09</v>
      </c>
      <c r="BP141">
        <v>2.68</v>
      </c>
      <c r="BQ141">
        <v>2.68</v>
      </c>
      <c r="BR141">
        <v>2.68</v>
      </c>
      <c r="BS141">
        <v>438</v>
      </c>
      <c r="BT141">
        <v>1.6</v>
      </c>
      <c r="BU141">
        <v>4.5999999999999996</v>
      </c>
      <c r="BV141">
        <v>0.7</v>
      </c>
      <c r="BX141">
        <v>188</v>
      </c>
      <c r="CD141" s="58"/>
      <c r="CE141" s="58"/>
      <c r="CF141" s="58"/>
      <c r="CG141" s="58"/>
      <c r="CH141" s="58">
        <v>618.54100000000005</v>
      </c>
      <c r="CI141" s="58"/>
      <c r="CJ141" s="58"/>
      <c r="CK141" s="58"/>
      <c r="CL141" s="58"/>
      <c r="CM141" s="58">
        <v>100.84893</v>
      </c>
      <c r="CN141" s="58">
        <v>105.76247823232178</v>
      </c>
      <c r="CO141" s="58"/>
      <c r="CP141" s="58">
        <v>68.6905</v>
      </c>
      <c r="CQ141" s="58">
        <v>1.9825740000000003</v>
      </c>
      <c r="CR141" s="58"/>
      <c r="CS141" s="58">
        <v>7.4255095076923077</v>
      </c>
      <c r="CT141" s="58">
        <v>4.2766191953796211</v>
      </c>
      <c r="CU141" s="58">
        <v>1.6674080703324472</v>
      </c>
      <c r="CV141" s="58"/>
      <c r="CW141" s="58"/>
      <c r="CX141" s="58">
        <v>11.69454</v>
      </c>
      <c r="CY141" s="58">
        <v>7.0770479491255953</v>
      </c>
      <c r="CZ141" s="58"/>
      <c r="DA141" s="58">
        <v>11.226936</v>
      </c>
      <c r="DB141" s="58"/>
      <c r="DC141" s="58">
        <v>1.4891589733167316</v>
      </c>
      <c r="DD141" s="58"/>
      <c r="DE141" s="58"/>
      <c r="DF141" s="58">
        <v>44.096098389789837</v>
      </c>
      <c r="DG141" s="58"/>
      <c r="DH141" s="58">
        <v>0.5003504660878908</v>
      </c>
      <c r="DI141" s="58"/>
      <c r="DJ141" s="58"/>
      <c r="DK141" s="58"/>
      <c r="DL141" s="58"/>
      <c r="DM141" s="58"/>
      <c r="DN141" s="58">
        <v>13.847240000000001</v>
      </c>
      <c r="DO141" s="58">
        <v>40.823182568184031</v>
      </c>
      <c r="DP141" s="58"/>
      <c r="DQ141" s="58"/>
      <c r="DR141" s="58"/>
      <c r="DS141" s="58"/>
      <c r="DT141" s="58">
        <v>10.368857999999998</v>
      </c>
      <c r="DU141" s="58">
        <v>10.704307885341922</v>
      </c>
      <c r="DV141" s="58">
        <v>70.865279999999984</v>
      </c>
      <c r="DW141" s="58"/>
      <c r="DX141" s="58"/>
      <c r="DY141" s="58"/>
      <c r="DZ141" s="58">
        <v>12.730540000000001</v>
      </c>
      <c r="EA141" s="58"/>
      <c r="EB141" s="58">
        <v>7.9780957701516364</v>
      </c>
      <c r="EC141" s="58">
        <v>1.9044000000000001</v>
      </c>
      <c r="ED141" s="58">
        <v>124.17300000000002</v>
      </c>
      <c r="EE141" s="58">
        <v>0.73265999999999998</v>
      </c>
      <c r="EF141" s="58">
        <v>1.1049599999999999</v>
      </c>
      <c r="EG141" s="58">
        <v>1.1291254415988388</v>
      </c>
      <c r="EH141" s="58"/>
      <c r="EI141" s="58">
        <v>14.280645</v>
      </c>
      <c r="EJ141" s="58">
        <v>0.66724000000000006</v>
      </c>
      <c r="EK141" s="58"/>
      <c r="EL141" s="58">
        <v>0.61671146063310689</v>
      </c>
      <c r="EM141" s="58">
        <v>6.057696</v>
      </c>
      <c r="EN141" s="58">
        <v>6.4170780000000001</v>
      </c>
      <c r="EO141" s="58">
        <v>6.2969280000000003</v>
      </c>
      <c r="EP141" s="58">
        <v>124.964</v>
      </c>
      <c r="EQ141" s="58">
        <v>8.1964999999999986</v>
      </c>
      <c r="ER141" s="58">
        <v>49.273346804512855</v>
      </c>
      <c r="ES141" s="58">
        <v>3.6438002773925109</v>
      </c>
      <c r="ET141" s="58"/>
      <c r="EU141" s="58">
        <v>505.19920000000002</v>
      </c>
    </row>
    <row r="142" spans="1:151" x14ac:dyDescent="0.25">
      <c r="A142" t="s">
        <v>379</v>
      </c>
      <c r="B142" t="s">
        <v>119</v>
      </c>
      <c r="C142" t="s">
        <v>228</v>
      </c>
      <c r="D142" t="s">
        <v>229</v>
      </c>
      <c r="E142" s="62">
        <v>45469</v>
      </c>
      <c r="F142" s="62">
        <v>45499</v>
      </c>
      <c r="K142">
        <v>96.8</v>
      </c>
      <c r="P142">
        <v>57</v>
      </c>
      <c r="Q142">
        <v>57</v>
      </c>
      <c r="S142">
        <v>11</v>
      </c>
      <c r="T142">
        <v>1.54</v>
      </c>
      <c r="V142">
        <v>1.38</v>
      </c>
      <c r="W142">
        <v>1.1000000000000001</v>
      </c>
      <c r="X142">
        <v>0.45</v>
      </c>
      <c r="AA142">
        <v>29.7</v>
      </c>
      <c r="AB142">
        <v>1.48</v>
      </c>
      <c r="AD142">
        <v>4.38</v>
      </c>
      <c r="AF142">
        <v>0.28999999999999998</v>
      </c>
      <c r="AI142">
        <v>6</v>
      </c>
      <c r="AK142">
        <v>0.09</v>
      </c>
      <c r="AQ142">
        <v>9.49</v>
      </c>
      <c r="AR142">
        <v>7.2</v>
      </c>
      <c r="AW142">
        <v>1.78</v>
      </c>
      <c r="AX142">
        <v>1.78</v>
      </c>
      <c r="AY142">
        <v>9.9</v>
      </c>
      <c r="BC142">
        <v>75.7</v>
      </c>
      <c r="BE142">
        <v>2</v>
      </c>
      <c r="BF142">
        <v>1.9</v>
      </c>
      <c r="BG142">
        <v>4.7</v>
      </c>
      <c r="BH142">
        <v>0.7</v>
      </c>
      <c r="BI142">
        <v>0.25</v>
      </c>
      <c r="BJ142">
        <v>0.25</v>
      </c>
      <c r="BL142">
        <v>6.45</v>
      </c>
      <c r="BM142">
        <v>0.76</v>
      </c>
      <c r="BO142">
        <v>0.15</v>
      </c>
      <c r="BP142">
        <v>2.48</v>
      </c>
      <c r="BQ142">
        <v>2.48</v>
      </c>
      <c r="BR142">
        <v>2.48</v>
      </c>
      <c r="BS142">
        <v>438</v>
      </c>
      <c r="BT142">
        <v>1.2</v>
      </c>
      <c r="BU142">
        <v>7.3</v>
      </c>
      <c r="BV142">
        <v>0.95</v>
      </c>
      <c r="BX142">
        <v>181</v>
      </c>
      <c r="CD142" s="58"/>
      <c r="CE142" s="58"/>
      <c r="CF142" s="58"/>
      <c r="CG142" s="58"/>
      <c r="CH142" s="58">
        <v>569.41500000000008</v>
      </c>
      <c r="CI142" s="58"/>
      <c r="CJ142" s="58"/>
      <c r="CK142" s="58"/>
      <c r="CL142" s="58"/>
      <c r="CM142" s="58">
        <v>150.51204999999999</v>
      </c>
      <c r="CN142" s="58">
        <v>157.84527819806445</v>
      </c>
      <c r="CO142" s="58"/>
      <c r="CP142" s="58">
        <v>97.920500000000004</v>
      </c>
      <c r="CQ142" s="58">
        <v>1.7281259999999998</v>
      </c>
      <c r="CR142" s="58"/>
      <c r="CS142" s="58">
        <v>9.5257695384615406</v>
      </c>
      <c r="CT142" s="58">
        <v>5.5115787491256087</v>
      </c>
      <c r="CU142" s="58">
        <v>2.2116315377326208</v>
      </c>
      <c r="CV142" s="58"/>
      <c r="CW142" s="58"/>
      <c r="CX142" s="58">
        <v>11.56012</v>
      </c>
      <c r="CY142" s="58">
        <v>10.177578728139904</v>
      </c>
      <c r="CZ142" s="58"/>
      <c r="DA142" s="58">
        <v>16.981920000000002</v>
      </c>
      <c r="DB142" s="58"/>
      <c r="DC142" s="58">
        <v>1.970271872388291</v>
      </c>
      <c r="DD142" s="58"/>
      <c r="DE142" s="58"/>
      <c r="DF142" s="58">
        <v>65.205932725327528</v>
      </c>
      <c r="DG142" s="58"/>
      <c r="DH142" s="58">
        <v>0.67092448861785359</v>
      </c>
      <c r="DI142" s="58"/>
      <c r="DJ142" s="58"/>
      <c r="DK142" s="58"/>
      <c r="DL142" s="58"/>
      <c r="DM142" s="58"/>
      <c r="DN142" s="58">
        <v>16.593800000000002</v>
      </c>
      <c r="DO142" s="58">
        <v>60.301672536431838</v>
      </c>
      <c r="DP142" s="58"/>
      <c r="DQ142" s="58"/>
      <c r="DR142" s="58"/>
      <c r="DS142" s="58"/>
      <c r="DT142" s="58">
        <v>15.857564999999999</v>
      </c>
      <c r="DU142" s="58">
        <v>16.370583729840078</v>
      </c>
      <c r="DV142" s="58">
        <v>61.132239999999996</v>
      </c>
      <c r="DW142" s="58"/>
      <c r="DX142" s="58"/>
      <c r="DY142" s="58"/>
      <c r="DZ142" s="58">
        <v>15.95152</v>
      </c>
      <c r="EA142" s="58"/>
      <c r="EB142" s="58">
        <v>11.491704808459698</v>
      </c>
      <c r="EC142" s="58">
        <v>1.9044000000000001</v>
      </c>
      <c r="ED142" s="58">
        <v>137.1816</v>
      </c>
      <c r="EE142" s="58">
        <v>0.97688000000000008</v>
      </c>
      <c r="EF142" s="58">
        <v>1.5883799999999999</v>
      </c>
      <c r="EG142" s="58">
        <v>1.6231178222983307</v>
      </c>
      <c r="EH142" s="58"/>
      <c r="EI142" s="58">
        <v>21.847679999999997</v>
      </c>
      <c r="EJ142" s="58">
        <v>0.76732599999999995</v>
      </c>
      <c r="EK142" s="58"/>
      <c r="EL142" s="58">
        <v>0.70807612146764121</v>
      </c>
      <c r="EM142" s="58">
        <v>5.8194720000000002</v>
      </c>
      <c r="EN142" s="58">
        <v>6.1647210000000001</v>
      </c>
      <c r="EO142" s="58">
        <v>6.049296</v>
      </c>
      <c r="EP142" s="58">
        <v>167.80879999999999</v>
      </c>
      <c r="EQ142" s="58">
        <v>9.4574999999999996</v>
      </c>
      <c r="ER142" s="58">
        <v>68.703300570209947</v>
      </c>
      <c r="ES142" s="58">
        <v>4.5775240984743411</v>
      </c>
      <c r="ET142" s="58"/>
      <c r="EU142" s="58">
        <v>798.32280000000003</v>
      </c>
    </row>
    <row r="143" spans="1:151" x14ac:dyDescent="0.25">
      <c r="A143" t="s">
        <v>380</v>
      </c>
      <c r="B143" t="s">
        <v>119</v>
      </c>
      <c r="C143" t="s">
        <v>228</v>
      </c>
      <c r="D143" t="s">
        <v>229</v>
      </c>
      <c r="E143" s="62">
        <v>45469</v>
      </c>
      <c r="F143" s="62">
        <v>45499</v>
      </c>
      <c r="K143">
        <v>293</v>
      </c>
      <c r="P143">
        <v>93</v>
      </c>
      <c r="Q143">
        <v>93</v>
      </c>
      <c r="S143">
        <v>11</v>
      </c>
      <c r="T143">
        <v>3.14</v>
      </c>
      <c r="V143">
        <v>3.3</v>
      </c>
      <c r="W143">
        <v>2.08</v>
      </c>
      <c r="X143">
        <v>0.92</v>
      </c>
      <c r="AA143">
        <v>26.7</v>
      </c>
      <c r="AB143">
        <v>3.28</v>
      </c>
      <c r="AD143">
        <v>4.3</v>
      </c>
      <c r="AF143">
        <v>0.66</v>
      </c>
      <c r="AI143">
        <v>13.4</v>
      </c>
      <c r="AK143">
        <v>0.3</v>
      </c>
      <c r="AQ143">
        <v>7.78</v>
      </c>
      <c r="AR143">
        <v>14.7</v>
      </c>
      <c r="AW143">
        <v>3.98</v>
      </c>
      <c r="AX143">
        <v>3.98</v>
      </c>
      <c r="AY143">
        <v>34.9</v>
      </c>
      <c r="BC143">
        <v>60.9</v>
      </c>
      <c r="BE143">
        <v>3.64</v>
      </c>
      <c r="BF143">
        <v>1.7</v>
      </c>
      <c r="BG143">
        <v>13.5</v>
      </c>
      <c r="BH143">
        <v>0.5</v>
      </c>
      <c r="BI143">
        <v>0.48</v>
      </c>
      <c r="BJ143">
        <v>0.48</v>
      </c>
      <c r="BL143">
        <v>5.53</v>
      </c>
      <c r="BM143">
        <v>0.62</v>
      </c>
      <c r="BO143">
        <v>0.3</v>
      </c>
      <c r="BP143">
        <v>1.75</v>
      </c>
      <c r="BQ143">
        <v>1.75</v>
      </c>
      <c r="BR143">
        <v>1.75</v>
      </c>
      <c r="BS143">
        <v>344</v>
      </c>
      <c r="BT143">
        <v>1.2</v>
      </c>
      <c r="BU143">
        <v>16.8</v>
      </c>
      <c r="BV143">
        <v>1.92</v>
      </c>
      <c r="BX143">
        <v>151</v>
      </c>
      <c r="CD143" s="58"/>
      <c r="CE143" s="58"/>
      <c r="CF143" s="58"/>
      <c r="CG143" s="58"/>
      <c r="CH143" s="58">
        <v>505.77450000000005</v>
      </c>
      <c r="CI143" s="58"/>
      <c r="CJ143" s="58"/>
      <c r="CK143" s="58"/>
      <c r="CL143" s="58"/>
      <c r="CM143" s="58">
        <v>105.53412999999999</v>
      </c>
      <c r="CN143" s="58">
        <v>110.67594992720316</v>
      </c>
      <c r="CO143" s="58"/>
      <c r="CP143" s="58">
        <v>75.998000000000005</v>
      </c>
      <c r="CQ143" s="58">
        <v>1.547892</v>
      </c>
      <c r="CR143" s="58"/>
      <c r="CS143" s="58">
        <v>6.0482898153846154</v>
      </c>
      <c r="CT143" s="58">
        <v>3.201746991193299</v>
      </c>
      <c r="CU143" s="58">
        <v>1.1810807164854835</v>
      </c>
      <c r="CV143" s="58"/>
      <c r="CW143" s="58"/>
      <c r="CX143" s="58">
        <v>10.350340000000001</v>
      </c>
      <c r="CY143" s="58">
        <v>6.4661627027027029</v>
      </c>
      <c r="CZ143" s="58"/>
      <c r="DA143" s="58">
        <v>14.682284999999998</v>
      </c>
      <c r="DB143" s="58"/>
      <c r="DC143" s="58">
        <v>1.1340518335258187</v>
      </c>
      <c r="DD143" s="58"/>
      <c r="DE143" s="58"/>
      <c r="DF143" s="58">
        <v>46.324358680763254</v>
      </c>
      <c r="DG143" s="58"/>
      <c r="DH143" s="58">
        <v>0.44349245857790326</v>
      </c>
      <c r="DI143" s="58"/>
      <c r="DJ143" s="58"/>
      <c r="DK143" s="58"/>
      <c r="DL143" s="58"/>
      <c r="DM143" s="58"/>
      <c r="DN143" s="58">
        <v>15.807025000000003</v>
      </c>
      <c r="DO143" s="58">
        <v>44.788863160521906</v>
      </c>
      <c r="DP143" s="58"/>
      <c r="DQ143" s="58"/>
      <c r="DR143" s="58"/>
      <c r="DS143" s="58"/>
      <c r="DT143" s="58">
        <v>11.117849999999999</v>
      </c>
      <c r="DU143" s="58">
        <v>11.47753102830116</v>
      </c>
      <c r="DV143" s="58">
        <v>55.33616</v>
      </c>
      <c r="DW143" s="58"/>
      <c r="DX143" s="58"/>
      <c r="DY143" s="58"/>
      <c r="DZ143" s="58">
        <v>13.19068</v>
      </c>
      <c r="EA143" s="58"/>
      <c r="EB143" s="58">
        <v>8.5810913806863542</v>
      </c>
      <c r="EC143" s="58">
        <v>2.4122400000000002</v>
      </c>
      <c r="ED143" s="58">
        <v>83.3733</v>
      </c>
      <c r="EE143" s="58">
        <v>0.85477000000000003</v>
      </c>
      <c r="EF143" s="58">
        <v>0.89778000000000002</v>
      </c>
      <c r="EG143" s="58">
        <v>0.91741442129905659</v>
      </c>
      <c r="EH143" s="58"/>
      <c r="EI143" s="58">
        <v>19.571879999999997</v>
      </c>
      <c r="EJ143" s="58">
        <v>0.717283</v>
      </c>
      <c r="EK143" s="58"/>
      <c r="EL143" s="58">
        <v>0.45682330417267175</v>
      </c>
      <c r="EM143" s="58">
        <v>3.9590560000000004</v>
      </c>
      <c r="EN143" s="58">
        <v>4.1939330000000004</v>
      </c>
      <c r="EO143" s="58">
        <v>4.1154080000000004</v>
      </c>
      <c r="EP143" s="58">
        <v>128.53440000000001</v>
      </c>
      <c r="EQ143" s="58">
        <v>10.718499999999999</v>
      </c>
      <c r="ER143" s="58">
        <v>38.73291436952686</v>
      </c>
      <c r="ES143" s="58">
        <v>2.8467189667128991</v>
      </c>
      <c r="ET143" s="58"/>
      <c r="EU143" s="58">
        <v>686.20640000000003</v>
      </c>
    </row>
    <row r="144" spans="1:151" x14ac:dyDescent="0.25">
      <c r="A144" t="s">
        <v>381</v>
      </c>
      <c r="B144" t="s">
        <v>119</v>
      </c>
      <c r="C144" t="s">
        <v>228</v>
      </c>
      <c r="D144" t="s">
        <v>229</v>
      </c>
      <c r="E144" s="62">
        <v>45469</v>
      </c>
      <c r="F144" s="62">
        <v>45499</v>
      </c>
      <c r="K144">
        <v>267</v>
      </c>
      <c r="P144">
        <v>63.9</v>
      </c>
      <c r="Q144">
        <v>63.9</v>
      </c>
      <c r="S144">
        <v>11</v>
      </c>
      <c r="T144">
        <v>3.33</v>
      </c>
      <c r="V144">
        <v>3.13</v>
      </c>
      <c r="W144">
        <v>1.85</v>
      </c>
      <c r="X144">
        <v>1.05</v>
      </c>
      <c r="AA144">
        <v>28.6</v>
      </c>
      <c r="AB144">
        <v>3.4</v>
      </c>
      <c r="AD144">
        <v>4.3499999999999996</v>
      </c>
      <c r="AF144">
        <v>0.56999999999999995</v>
      </c>
      <c r="AI144">
        <v>15</v>
      </c>
      <c r="AK144">
        <v>0.35</v>
      </c>
      <c r="AQ144">
        <v>8.49</v>
      </c>
      <c r="AR144">
        <v>16.2</v>
      </c>
      <c r="AW144">
        <v>4.47</v>
      </c>
      <c r="AX144">
        <v>4.47</v>
      </c>
      <c r="AY144">
        <v>34.200000000000003</v>
      </c>
      <c r="BC144">
        <v>77.3</v>
      </c>
      <c r="BE144">
        <v>4.33</v>
      </c>
      <c r="BF144">
        <v>1.2</v>
      </c>
      <c r="BG144">
        <v>11.5</v>
      </c>
      <c r="BH144">
        <v>0.6</v>
      </c>
      <c r="BI144">
        <v>0.57999999999999996</v>
      </c>
      <c r="BJ144">
        <v>0.57999999999999996</v>
      </c>
      <c r="BL144">
        <v>5.82</v>
      </c>
      <c r="BM144">
        <v>0.69</v>
      </c>
      <c r="BO144">
        <v>0.35</v>
      </c>
      <c r="BP144">
        <v>2.13</v>
      </c>
      <c r="BQ144">
        <v>2.13</v>
      </c>
      <c r="BR144">
        <v>2.13</v>
      </c>
      <c r="BS144">
        <v>451</v>
      </c>
      <c r="BT144">
        <v>1.3</v>
      </c>
      <c r="BU144">
        <v>16.8</v>
      </c>
      <c r="BV144">
        <v>1.97</v>
      </c>
      <c r="BX144">
        <v>157</v>
      </c>
      <c r="CD144" s="58"/>
      <c r="CE144" s="58"/>
      <c r="CF144" s="58"/>
      <c r="CG144" s="58"/>
      <c r="CH144" s="58">
        <v>107.96555000000001</v>
      </c>
      <c r="CI144" s="58"/>
      <c r="CJ144" s="58"/>
      <c r="CK144" s="58"/>
      <c r="CL144" s="58"/>
      <c r="CM144" s="58">
        <v>44.040880000000001</v>
      </c>
      <c r="CN144" s="58">
        <v>46.186633931885012</v>
      </c>
      <c r="CO144" s="58"/>
      <c r="CP144" s="58">
        <v>197.30250000000001</v>
      </c>
      <c r="CQ144" s="58">
        <v>3.0851820000000001</v>
      </c>
      <c r="CR144" s="58"/>
      <c r="CS144" s="58">
        <v>2.6511479076923079</v>
      </c>
      <c r="CT144" s="58">
        <v>1.7952652772048143</v>
      </c>
      <c r="CU144" s="58">
        <v>0.48632735384696374</v>
      </c>
      <c r="CV144" s="58"/>
      <c r="CW144" s="58"/>
      <c r="CX144" s="58">
        <v>29.303560000000001</v>
      </c>
      <c r="CY144" s="58">
        <v>2.4089625755166928</v>
      </c>
      <c r="CZ144" s="58"/>
      <c r="DA144" s="58">
        <v>9.457986</v>
      </c>
      <c r="DB144" s="58"/>
      <c r="DC144" s="58">
        <v>0.56129838225015272</v>
      </c>
      <c r="DD144" s="58"/>
      <c r="DE144" s="58"/>
      <c r="DF144" s="58">
        <v>13.252284888420881</v>
      </c>
      <c r="DG144" s="58"/>
      <c r="DH144" s="58">
        <v>0.2501752330439454</v>
      </c>
      <c r="DI144" s="58"/>
      <c r="DJ144" s="58"/>
      <c r="DK144" s="58"/>
      <c r="DL144" s="58"/>
      <c r="DM144" s="58"/>
      <c r="DN144" s="58">
        <v>22.530375000000003</v>
      </c>
      <c r="DO144" s="58">
        <v>11.430491119091528</v>
      </c>
      <c r="DP144" s="58"/>
      <c r="DQ144" s="58"/>
      <c r="DR144" s="58"/>
      <c r="DS144" s="58"/>
      <c r="DT144" s="58">
        <v>2.7736109999999998</v>
      </c>
      <c r="DU144" s="58">
        <v>2.8633419512709213</v>
      </c>
      <c r="DV144" s="58">
        <v>17.497599999999998</v>
      </c>
      <c r="DW144" s="58"/>
      <c r="DX144" s="58"/>
      <c r="DY144" s="58"/>
      <c r="DZ144" s="58">
        <v>71.014939999999996</v>
      </c>
      <c r="EA144" s="58"/>
      <c r="EB144" s="58">
        <v>2.354002094972067</v>
      </c>
      <c r="EC144" s="58">
        <v>2.92008</v>
      </c>
      <c r="ED144" s="58">
        <v>16.792920000000002</v>
      </c>
      <c r="EE144" s="58">
        <v>1.2211000000000001</v>
      </c>
      <c r="EF144" s="58">
        <v>0.41436000000000001</v>
      </c>
      <c r="EG144" s="58">
        <v>0.42342204059956456</v>
      </c>
      <c r="EH144" s="58"/>
      <c r="EI144" s="58">
        <v>11.435895</v>
      </c>
      <c r="EJ144" s="58">
        <v>1.6013759999999999</v>
      </c>
      <c r="EK144" s="58"/>
      <c r="EL144" s="58">
        <v>0.26267339989928629</v>
      </c>
      <c r="EM144" s="58">
        <v>3.0742240000000001</v>
      </c>
      <c r="EN144" s="58">
        <v>3.2566069999999998</v>
      </c>
      <c r="EO144" s="58">
        <v>3.1956320000000003</v>
      </c>
      <c r="EP144" s="58">
        <v>1181.8024</v>
      </c>
      <c r="EQ144" s="58">
        <v>2.2698</v>
      </c>
      <c r="ER144" s="58">
        <v>18.033028985156768</v>
      </c>
      <c r="ES144" s="58">
        <v>1.6738707524271845</v>
      </c>
      <c r="ET144" s="58"/>
      <c r="EU144" s="58">
        <v>420.09879999999998</v>
      </c>
    </row>
    <row r="145" spans="1:151" x14ac:dyDescent="0.25">
      <c r="A145" t="s">
        <v>382</v>
      </c>
      <c r="B145" t="s">
        <v>119</v>
      </c>
      <c r="C145" t="s">
        <v>228</v>
      </c>
      <c r="D145" t="s">
        <v>229</v>
      </c>
      <c r="E145" s="62">
        <v>45469</v>
      </c>
      <c r="F145" s="62">
        <v>45499</v>
      </c>
      <c r="K145">
        <v>296</v>
      </c>
      <c r="P145">
        <v>59.8</v>
      </c>
      <c r="Q145">
        <v>59.8</v>
      </c>
      <c r="S145">
        <v>9</v>
      </c>
      <c r="T145">
        <v>3.22</v>
      </c>
      <c r="V145">
        <v>4.24</v>
      </c>
      <c r="W145">
        <v>2.58</v>
      </c>
      <c r="X145">
        <v>1.29</v>
      </c>
      <c r="AA145">
        <v>25.4</v>
      </c>
      <c r="AB145">
        <v>3.78</v>
      </c>
      <c r="AD145">
        <v>4.42</v>
      </c>
      <c r="AF145">
        <v>0.74</v>
      </c>
      <c r="AI145">
        <v>17.2</v>
      </c>
      <c r="AK145">
        <v>0.41</v>
      </c>
      <c r="AQ145">
        <v>8.5399999999999991</v>
      </c>
      <c r="AR145">
        <v>20.5</v>
      </c>
      <c r="AW145">
        <v>4.92</v>
      </c>
      <c r="AX145">
        <v>4.92</v>
      </c>
      <c r="AY145">
        <v>39.9</v>
      </c>
      <c r="BC145">
        <v>61.7</v>
      </c>
      <c r="BE145">
        <v>4.49</v>
      </c>
      <c r="BF145">
        <v>1.5</v>
      </c>
      <c r="BG145">
        <v>33.9</v>
      </c>
      <c r="BH145">
        <v>0.5</v>
      </c>
      <c r="BI145">
        <v>0.57999999999999996</v>
      </c>
      <c r="BJ145">
        <v>0.57999999999999996</v>
      </c>
      <c r="BL145">
        <v>5.92</v>
      </c>
      <c r="BM145">
        <v>0.67</v>
      </c>
      <c r="BO145">
        <v>0.35</v>
      </c>
      <c r="BP145">
        <v>1.89</v>
      </c>
      <c r="BQ145">
        <v>1.89</v>
      </c>
      <c r="BR145">
        <v>1.89</v>
      </c>
      <c r="BS145">
        <v>360</v>
      </c>
      <c r="BT145">
        <v>2.2999999999999998</v>
      </c>
      <c r="BU145">
        <v>20</v>
      </c>
      <c r="BV145">
        <v>2.5299999999999998</v>
      </c>
      <c r="BX145">
        <v>157</v>
      </c>
      <c r="CD145" s="58"/>
      <c r="CE145" s="58"/>
      <c r="CF145" s="58"/>
      <c r="CG145" s="58"/>
      <c r="CH145" s="58">
        <v>210.46025</v>
      </c>
      <c r="CI145" s="58"/>
      <c r="CJ145" s="58"/>
      <c r="CK145" s="58"/>
      <c r="CL145" s="58"/>
      <c r="CM145" s="58">
        <v>88.550280000000001</v>
      </c>
      <c r="CN145" s="58">
        <v>92.864615033258147</v>
      </c>
      <c r="CO145" s="58"/>
      <c r="CP145" s="58">
        <v>112.5355</v>
      </c>
      <c r="CQ145" s="58">
        <v>1.611504</v>
      </c>
      <c r="CR145" s="58"/>
      <c r="CS145" s="58">
        <v>5.554786092307693</v>
      </c>
      <c r="CT145" s="58">
        <v>3.3160950980216315</v>
      </c>
      <c r="CU145" s="58">
        <v>1.0073923758258534</v>
      </c>
      <c r="CV145" s="58"/>
      <c r="CW145" s="58"/>
      <c r="CX145" s="58">
        <v>34.545940000000002</v>
      </c>
      <c r="CY145" s="58">
        <v>4.3223012718600957</v>
      </c>
      <c r="CZ145" s="58"/>
      <c r="DA145" s="58">
        <v>6.6748380000000003</v>
      </c>
      <c r="DB145" s="58"/>
      <c r="DC145" s="58">
        <v>1.0538663503472254</v>
      </c>
      <c r="DD145" s="58"/>
      <c r="DE145" s="58"/>
      <c r="DF145" s="58">
        <v>25.097247487805916</v>
      </c>
      <c r="DG145" s="58"/>
      <c r="DH145" s="58">
        <v>0.44349245857790326</v>
      </c>
      <c r="DI145" s="58"/>
      <c r="DJ145" s="58"/>
      <c r="DK145" s="58"/>
      <c r="DL145" s="58"/>
      <c r="DM145" s="58"/>
      <c r="DN145" s="58">
        <v>14.376525000000003</v>
      </c>
      <c r="DO145" s="58">
        <v>21.811243257858322</v>
      </c>
      <c r="DP145" s="58"/>
      <c r="DQ145" s="58"/>
      <c r="DR145" s="58"/>
      <c r="DS145" s="58"/>
      <c r="DT145" s="58">
        <v>5.5706279999999992</v>
      </c>
      <c r="DU145" s="58">
        <v>5.7508471257593179</v>
      </c>
      <c r="DV145" s="58">
        <v>10.27984</v>
      </c>
      <c r="DW145" s="58"/>
      <c r="DX145" s="58"/>
      <c r="DY145" s="58"/>
      <c r="DZ145" s="58">
        <v>81.444780000000009</v>
      </c>
      <c r="EA145" s="58"/>
      <c r="EB145" s="58">
        <v>4.255757482043097</v>
      </c>
      <c r="EC145" s="58">
        <v>2.7931200000000005</v>
      </c>
      <c r="ED145" s="58">
        <v>15.49206</v>
      </c>
      <c r="EE145" s="58">
        <v>0.73265999999999998</v>
      </c>
      <c r="EF145" s="58">
        <v>0.75966</v>
      </c>
      <c r="EG145" s="58">
        <v>0.77627374109920178</v>
      </c>
      <c r="EH145" s="58"/>
      <c r="EI145" s="58">
        <v>8.6821769999999994</v>
      </c>
      <c r="EJ145" s="58">
        <v>1.1676699999999998</v>
      </c>
      <c r="EK145" s="58"/>
      <c r="EL145" s="58">
        <v>0.50250563458993891</v>
      </c>
      <c r="EM145" s="58">
        <v>2.2347680000000003</v>
      </c>
      <c r="EN145" s="58">
        <v>2.3673489999999999</v>
      </c>
      <c r="EO145" s="58">
        <v>2.3230240000000002</v>
      </c>
      <c r="EP145" s="58">
        <v>1060.4087999999999</v>
      </c>
      <c r="EQ145" s="58">
        <v>1.6393</v>
      </c>
      <c r="ER145" s="58">
        <v>34.542140027905923</v>
      </c>
      <c r="ES145" s="58">
        <v>3.0630696081830791</v>
      </c>
      <c r="ET145" s="58"/>
      <c r="EU145" s="58">
        <v>275.56319999999999</v>
      </c>
    </row>
    <row r="146" spans="1:151" x14ac:dyDescent="0.25">
      <c r="A146" t="s">
        <v>383</v>
      </c>
      <c r="B146" t="s">
        <v>119</v>
      </c>
      <c r="C146" t="s">
        <v>230</v>
      </c>
      <c r="D146" t="s">
        <v>231</v>
      </c>
      <c r="E146" s="62">
        <v>45476</v>
      </c>
      <c r="F146" s="62">
        <v>45497</v>
      </c>
      <c r="K146">
        <v>193</v>
      </c>
      <c r="P146">
        <v>31.9</v>
      </c>
      <c r="Q146">
        <v>31.9</v>
      </c>
      <c r="S146">
        <v>14</v>
      </c>
      <c r="T146">
        <v>1.68</v>
      </c>
      <c r="V146">
        <v>3.32</v>
      </c>
      <c r="W146">
        <v>1.74</v>
      </c>
      <c r="X146">
        <v>0.69</v>
      </c>
      <c r="AA146">
        <v>31.5</v>
      </c>
      <c r="AB146">
        <v>2.69</v>
      </c>
      <c r="AD146">
        <v>4.93</v>
      </c>
      <c r="AF146">
        <v>0.59</v>
      </c>
      <c r="AI146">
        <v>11.8</v>
      </c>
      <c r="AK146">
        <v>0.18</v>
      </c>
      <c r="AQ146">
        <v>10.5</v>
      </c>
      <c r="AR146">
        <v>11.7</v>
      </c>
      <c r="AW146">
        <v>2.88</v>
      </c>
      <c r="AX146">
        <v>2.88</v>
      </c>
      <c r="AY146">
        <v>25.2</v>
      </c>
      <c r="BC146">
        <v>66.099999999999994</v>
      </c>
      <c r="BE146">
        <v>2.52</v>
      </c>
      <c r="BF146">
        <v>2.2000000000000002</v>
      </c>
      <c r="BG146">
        <v>48.3</v>
      </c>
      <c r="BH146">
        <v>0.7</v>
      </c>
      <c r="BI146">
        <v>0.45</v>
      </c>
      <c r="BJ146">
        <v>0.45</v>
      </c>
      <c r="BL146">
        <v>7.66</v>
      </c>
      <c r="BM146">
        <v>0.85</v>
      </c>
      <c r="BO146">
        <v>0.22</v>
      </c>
      <c r="BP146">
        <v>2.2599999999999998</v>
      </c>
      <c r="BQ146">
        <v>2.2599999999999998</v>
      </c>
      <c r="BR146">
        <v>2.2599999999999998</v>
      </c>
      <c r="BS146">
        <v>379</v>
      </c>
      <c r="BT146">
        <v>2.5</v>
      </c>
      <c r="BU146">
        <v>17.399999999999999</v>
      </c>
      <c r="BV146">
        <v>1.8</v>
      </c>
      <c r="BX146">
        <v>178</v>
      </c>
      <c r="CD146" s="58"/>
      <c r="CE146" s="58"/>
      <c r="CF146" s="58"/>
      <c r="CG146" s="58"/>
      <c r="CH146" s="58">
        <v>404.173</v>
      </c>
      <c r="CI146" s="58"/>
      <c r="CJ146" s="58"/>
      <c r="CK146" s="58"/>
      <c r="CL146" s="58"/>
      <c r="CM146" s="58">
        <v>179.79455000000002</v>
      </c>
      <c r="CN146" s="58">
        <v>188.55447629107312</v>
      </c>
      <c r="CO146" s="58"/>
      <c r="CP146" s="58">
        <v>86.228499999999997</v>
      </c>
      <c r="CQ146" s="58">
        <v>2.7247140000000001</v>
      </c>
      <c r="CR146" s="58"/>
      <c r="CS146" s="58">
        <v>6.7483764923076928</v>
      </c>
      <c r="CT146" s="58">
        <v>3.7963571467006263</v>
      </c>
      <c r="CU146" s="58">
        <v>1.5052989523834592</v>
      </c>
      <c r="CV146" s="58"/>
      <c r="CW146" s="58"/>
      <c r="CX146" s="58">
        <v>31.85754</v>
      </c>
      <c r="CY146" s="58">
        <v>5.740016089030207</v>
      </c>
      <c r="CZ146" s="58"/>
      <c r="DA146" s="58">
        <v>5.4719519999999999</v>
      </c>
      <c r="DB146" s="58"/>
      <c r="DC146" s="58">
        <v>1.2829677308574921</v>
      </c>
      <c r="DD146" s="58"/>
      <c r="DE146" s="58"/>
      <c r="DF146" s="58">
        <v>25.566354917484531</v>
      </c>
      <c r="DG146" s="58"/>
      <c r="DH146" s="58">
        <v>0.59132327810387098</v>
      </c>
      <c r="DI146" s="58"/>
      <c r="DJ146" s="58"/>
      <c r="DK146" s="58"/>
      <c r="DL146" s="58"/>
      <c r="DM146" s="58"/>
      <c r="DN146" s="58">
        <v>11.372475000000001</v>
      </c>
      <c r="DO146" s="58">
        <v>28.809503126689869</v>
      </c>
      <c r="DP146" s="58"/>
      <c r="DQ146" s="58"/>
      <c r="DR146" s="58"/>
      <c r="DS146" s="58"/>
      <c r="DT146" s="58">
        <v>7.0803149999999988</v>
      </c>
      <c r="DU146" s="58">
        <v>7.3093750232865284</v>
      </c>
      <c r="DV146" s="58">
        <v>36.744959999999999</v>
      </c>
      <c r="DW146" s="58"/>
      <c r="DX146" s="58"/>
      <c r="DY146" s="58"/>
      <c r="DZ146" s="58">
        <v>99.697000000000003</v>
      </c>
      <c r="EA146" s="58"/>
      <c r="EB146" s="58">
        <v>6.0067639664804471</v>
      </c>
      <c r="EC146" s="58">
        <v>1.9044000000000001</v>
      </c>
      <c r="ED146" s="58">
        <v>15.846840000000002</v>
      </c>
      <c r="EE146" s="58">
        <v>0.61055000000000004</v>
      </c>
      <c r="EF146" s="58">
        <v>0.93231000000000008</v>
      </c>
      <c r="EG146" s="58">
        <v>0.95269959134902038</v>
      </c>
      <c r="EH146" s="58"/>
      <c r="EI146" s="58">
        <v>7.1460119999999998</v>
      </c>
      <c r="EJ146" s="58">
        <v>1.034222</v>
      </c>
      <c r="EK146" s="58"/>
      <c r="EL146" s="58">
        <v>0.62813204323742367</v>
      </c>
      <c r="EM146" s="58">
        <v>1.6902560000000002</v>
      </c>
      <c r="EN146" s="58">
        <v>1.7905329999999999</v>
      </c>
      <c r="EO146" s="58">
        <v>1.7570080000000001</v>
      </c>
      <c r="EP146" s="58">
        <v>831.90319999999997</v>
      </c>
      <c r="EQ146" s="58">
        <v>1.2609999999999999</v>
      </c>
      <c r="ER146" s="58">
        <v>31.621297304957995</v>
      </c>
      <c r="ES146" s="58">
        <v>4.5205897191400837</v>
      </c>
      <c r="ET146" s="58"/>
      <c r="EU146" s="58">
        <v>230.98679999999999</v>
      </c>
    </row>
    <row r="147" spans="1:151" x14ac:dyDescent="0.25">
      <c r="A147" t="s">
        <v>384</v>
      </c>
      <c r="B147" t="s">
        <v>119</v>
      </c>
      <c r="C147" t="s">
        <v>230</v>
      </c>
      <c r="D147" t="s">
        <v>231</v>
      </c>
      <c r="E147" s="62">
        <v>45476</v>
      </c>
      <c r="F147" s="62">
        <v>45497</v>
      </c>
      <c r="K147">
        <v>157</v>
      </c>
      <c r="P147">
        <v>41.5</v>
      </c>
      <c r="Q147">
        <v>41.5</v>
      </c>
      <c r="S147">
        <v>9</v>
      </c>
      <c r="T147">
        <v>2.4</v>
      </c>
      <c r="V147">
        <v>2.3199999999999998</v>
      </c>
      <c r="W147">
        <v>1.42</v>
      </c>
      <c r="X147">
        <v>0.4</v>
      </c>
      <c r="AA147">
        <v>22.8</v>
      </c>
      <c r="AB147">
        <v>1.94</v>
      </c>
      <c r="AD147">
        <v>3.59</v>
      </c>
      <c r="AF147">
        <v>0.46</v>
      </c>
      <c r="AI147">
        <v>15.4</v>
      </c>
      <c r="AK147">
        <v>0.25</v>
      </c>
      <c r="AQ147">
        <v>6.87</v>
      </c>
      <c r="AR147">
        <v>9.6999999999999993</v>
      </c>
      <c r="AW147">
        <v>2.8</v>
      </c>
      <c r="AX147">
        <v>2.8</v>
      </c>
      <c r="AY147">
        <v>12.2</v>
      </c>
      <c r="BC147">
        <v>70.3</v>
      </c>
      <c r="BE147">
        <v>1.57</v>
      </c>
      <c r="BF147">
        <v>2.7</v>
      </c>
      <c r="BG147">
        <v>16</v>
      </c>
      <c r="BH147">
        <v>0.5</v>
      </c>
      <c r="BI147">
        <v>0.34</v>
      </c>
      <c r="BJ147">
        <v>0.34</v>
      </c>
      <c r="BL147">
        <v>5.81</v>
      </c>
      <c r="BM147">
        <v>0.56999999999999995</v>
      </c>
      <c r="BO147">
        <v>0.22</v>
      </c>
      <c r="BP147">
        <v>1.58</v>
      </c>
      <c r="BQ147">
        <v>1.58</v>
      </c>
      <c r="BR147">
        <v>1.58</v>
      </c>
      <c r="BS147">
        <v>278</v>
      </c>
      <c r="BT147">
        <v>1.1000000000000001</v>
      </c>
      <c r="BU147">
        <v>12.2</v>
      </c>
      <c r="BV147">
        <v>1.44</v>
      </c>
      <c r="BX147">
        <v>129</v>
      </c>
      <c r="CD147" s="58"/>
      <c r="CE147" s="58"/>
      <c r="CF147" s="58"/>
      <c r="CG147" s="58"/>
      <c r="CH147" s="58">
        <v>327.1345</v>
      </c>
      <c r="CI147" s="58"/>
      <c r="CJ147" s="58"/>
      <c r="CK147" s="58"/>
      <c r="CL147" s="58"/>
      <c r="CM147" s="58">
        <v>51.30294</v>
      </c>
      <c r="CN147" s="58">
        <v>53.802515058951151</v>
      </c>
      <c r="CO147" s="58"/>
      <c r="CP147" s="58">
        <v>78.921000000000006</v>
      </c>
      <c r="CQ147" s="58">
        <v>2.4278580000000001</v>
      </c>
      <c r="CR147" s="58"/>
      <c r="CS147" s="58">
        <v>18.190776769230769</v>
      </c>
      <c r="CT147" s="58">
        <v>12.063725270389039</v>
      </c>
      <c r="CU147" s="58">
        <v>3.6474551538522282</v>
      </c>
      <c r="CV147" s="58"/>
      <c r="CW147" s="58"/>
      <c r="CX147" s="58">
        <v>31.18544</v>
      </c>
      <c r="CY147" s="58">
        <v>15.617915262321146</v>
      </c>
      <c r="CZ147" s="58"/>
      <c r="DA147" s="58">
        <v>5.3304359999999997</v>
      </c>
      <c r="DB147" s="58"/>
      <c r="DC147" s="58">
        <v>4.020729227955175</v>
      </c>
      <c r="DD147" s="58"/>
      <c r="DE147" s="58"/>
      <c r="DF147" s="58">
        <v>67.66874673114026</v>
      </c>
      <c r="DG147" s="58"/>
      <c r="DH147" s="58">
        <v>1.6147674132836476</v>
      </c>
      <c r="DI147" s="58"/>
      <c r="DJ147" s="58"/>
      <c r="DK147" s="58"/>
      <c r="DL147" s="58"/>
      <c r="DM147" s="58"/>
      <c r="DN147" s="58">
        <v>11.200815</v>
      </c>
      <c r="DO147" s="58">
        <v>70.799062339679153</v>
      </c>
      <c r="DP147" s="58"/>
      <c r="DQ147" s="58"/>
      <c r="DR147" s="58"/>
      <c r="DS147" s="58"/>
      <c r="DT147" s="58">
        <v>16.325684999999996</v>
      </c>
      <c r="DU147" s="58">
        <v>16.853848194189599</v>
      </c>
      <c r="DV147" s="58">
        <v>40.572559999999996</v>
      </c>
      <c r="DW147" s="58"/>
      <c r="DX147" s="58"/>
      <c r="DY147" s="58"/>
      <c r="DZ147" s="58">
        <v>91.874620000000007</v>
      </c>
      <c r="EA147" s="58"/>
      <c r="EB147" s="58">
        <v>15.422772346368717</v>
      </c>
      <c r="EC147" s="58">
        <v>2.5392000000000001</v>
      </c>
      <c r="ED147" s="58">
        <v>22.824180000000002</v>
      </c>
      <c r="EE147" s="58">
        <v>0.61055000000000004</v>
      </c>
      <c r="EF147" s="58">
        <v>2.6703199999999998</v>
      </c>
      <c r="EG147" s="58">
        <v>2.7287198171971938</v>
      </c>
      <c r="EH147" s="58"/>
      <c r="EI147" s="58">
        <v>6.8046420000000003</v>
      </c>
      <c r="EJ147" s="58">
        <v>1.0509029999999999</v>
      </c>
      <c r="EK147" s="58"/>
      <c r="EL147" s="58">
        <v>1.7359285558561526</v>
      </c>
      <c r="EM147" s="58">
        <v>1.8377280000000003</v>
      </c>
      <c r="EN147" s="58">
        <v>1.9467540000000001</v>
      </c>
      <c r="EO147" s="58">
        <v>1.9103040000000002</v>
      </c>
      <c r="EP147" s="58">
        <v>953.29679999999996</v>
      </c>
      <c r="EQ147" s="58">
        <v>1.1349</v>
      </c>
      <c r="ER147" s="58">
        <v>147.94703357540587</v>
      </c>
      <c r="ES147" s="58">
        <v>11.386875866851597</v>
      </c>
      <c r="ET147" s="58"/>
      <c r="EU147" s="58">
        <v>226.93440000000001</v>
      </c>
    </row>
    <row r="148" spans="1:151" x14ac:dyDescent="0.25">
      <c r="A148" t="s">
        <v>385</v>
      </c>
      <c r="B148" t="s">
        <v>119</v>
      </c>
      <c r="C148" t="s">
        <v>230</v>
      </c>
      <c r="D148" t="s">
        <v>231</v>
      </c>
      <c r="E148" s="62">
        <v>45476</v>
      </c>
      <c r="F148" s="62">
        <v>45497</v>
      </c>
      <c r="K148">
        <v>238</v>
      </c>
      <c r="P148">
        <v>29.7</v>
      </c>
      <c r="Q148">
        <v>29.7</v>
      </c>
      <c r="S148">
        <v>10</v>
      </c>
      <c r="T148">
        <v>1.78</v>
      </c>
      <c r="V148">
        <v>1.76</v>
      </c>
      <c r="W148">
        <v>1.28</v>
      </c>
      <c r="X148">
        <v>0.51</v>
      </c>
      <c r="AA148">
        <v>26.2</v>
      </c>
      <c r="AB148">
        <v>1.87</v>
      </c>
      <c r="AD148">
        <v>4.34</v>
      </c>
      <c r="AF148">
        <v>0.34</v>
      </c>
      <c r="AI148">
        <v>11.9</v>
      </c>
      <c r="AK148">
        <v>0.13</v>
      </c>
      <c r="AQ148">
        <v>7.95</v>
      </c>
      <c r="AR148">
        <v>9.3000000000000007</v>
      </c>
      <c r="AW148">
        <v>2.46</v>
      </c>
      <c r="AX148">
        <v>2.46</v>
      </c>
      <c r="AY148">
        <v>10.7</v>
      </c>
      <c r="BC148">
        <v>65.8</v>
      </c>
      <c r="BE148">
        <v>2.0699999999999998</v>
      </c>
      <c r="BF148">
        <v>1.8</v>
      </c>
      <c r="BG148">
        <v>16.8</v>
      </c>
      <c r="BH148">
        <v>0.5</v>
      </c>
      <c r="BI148">
        <v>0.27</v>
      </c>
      <c r="BJ148">
        <v>0.27</v>
      </c>
      <c r="BL148">
        <v>6.06</v>
      </c>
      <c r="BM148">
        <v>0.68</v>
      </c>
      <c r="BO148">
        <v>0.21</v>
      </c>
      <c r="BP148">
        <v>1.83</v>
      </c>
      <c r="BQ148">
        <v>1.83</v>
      </c>
      <c r="BR148">
        <v>1.83</v>
      </c>
      <c r="BS148">
        <v>320</v>
      </c>
      <c r="BT148">
        <v>1.6</v>
      </c>
      <c r="BU148">
        <v>11</v>
      </c>
      <c r="BV148">
        <v>1.1200000000000001</v>
      </c>
      <c r="BX148">
        <v>143</v>
      </c>
      <c r="CD148" s="58"/>
      <c r="CE148" s="58"/>
      <c r="CF148" s="58"/>
      <c r="CG148" s="58"/>
      <c r="CH148" s="58">
        <v>433.202</v>
      </c>
      <c r="CI148" s="58"/>
      <c r="CJ148" s="58"/>
      <c r="CK148" s="58"/>
      <c r="CL148" s="58"/>
      <c r="CM148" s="58">
        <v>79.99978999999999</v>
      </c>
      <c r="CN148" s="58">
        <v>83.897529190099633</v>
      </c>
      <c r="CO148" s="58"/>
      <c r="CP148" s="58">
        <v>81.843999999999994</v>
      </c>
      <c r="CQ148" s="58">
        <v>2.3854500000000001</v>
      </c>
      <c r="CR148" s="58"/>
      <c r="CS148" s="58">
        <v>24.330881230769233</v>
      </c>
      <c r="CT148" s="58">
        <v>14.064817139884852</v>
      </c>
      <c r="CU148" s="58">
        <v>6.5306816088020847</v>
      </c>
      <c r="CV148" s="58"/>
      <c r="CW148" s="58"/>
      <c r="CX148" s="58">
        <v>32.126379999999997</v>
      </c>
      <c r="CY148" s="58">
        <v>24.89645532591415</v>
      </c>
      <c r="CZ148" s="58"/>
      <c r="DA148" s="58">
        <v>6.2502899999999997</v>
      </c>
      <c r="DB148" s="58"/>
      <c r="DC148" s="58">
        <v>4.7996739216900819</v>
      </c>
      <c r="DD148" s="58"/>
      <c r="DE148" s="58"/>
      <c r="DF148" s="58">
        <v>120.79516314224342</v>
      </c>
      <c r="DG148" s="58"/>
      <c r="DH148" s="58">
        <v>1.8649426463275931</v>
      </c>
      <c r="DI148" s="58"/>
      <c r="DJ148" s="58"/>
      <c r="DK148" s="58"/>
      <c r="DL148" s="58"/>
      <c r="DM148" s="58"/>
      <c r="DN148" s="58">
        <v>12.631315000000001</v>
      </c>
      <c r="DO148" s="58">
        <v>132.9669375077994</v>
      </c>
      <c r="DP148" s="58"/>
      <c r="DQ148" s="58"/>
      <c r="DR148" s="58"/>
      <c r="DS148" s="58"/>
      <c r="DT148" s="58">
        <v>32.7684</v>
      </c>
      <c r="DU148" s="58">
        <v>33.828512504466573</v>
      </c>
      <c r="DV148" s="58">
        <v>50.633679999999991</v>
      </c>
      <c r="DW148" s="58"/>
      <c r="DX148" s="58"/>
      <c r="DY148" s="58"/>
      <c r="DZ148" s="58">
        <v>86.046180000000007</v>
      </c>
      <c r="EA148" s="58"/>
      <c r="EB148" s="58">
        <v>27.83056664006385</v>
      </c>
      <c r="EC148" s="58">
        <v>2.6661600000000001</v>
      </c>
      <c r="ED148" s="58">
        <v>23.060700000000001</v>
      </c>
      <c r="EE148" s="58">
        <v>0.73265999999999998</v>
      </c>
      <c r="EF148" s="58">
        <v>3.93642</v>
      </c>
      <c r="EG148" s="58">
        <v>4.0225093856958631</v>
      </c>
      <c r="EH148" s="58"/>
      <c r="EI148" s="58">
        <v>7.3849709999999993</v>
      </c>
      <c r="EJ148" s="58">
        <v>1.0675839999999999</v>
      </c>
      <c r="EK148" s="58"/>
      <c r="EL148" s="58">
        <v>2.0557048687770227</v>
      </c>
      <c r="EM148" s="58">
        <v>1.7469760000000001</v>
      </c>
      <c r="EN148" s="58">
        <v>1.8506180000000001</v>
      </c>
      <c r="EO148" s="58">
        <v>1.815968</v>
      </c>
      <c r="EP148" s="58">
        <v>801.5548</v>
      </c>
      <c r="EQ148" s="58">
        <v>1.2609999999999999</v>
      </c>
      <c r="ER148" s="58">
        <v>147.31206776606936</v>
      </c>
      <c r="ES148" s="58">
        <v>12.867169729542304</v>
      </c>
      <c r="ET148" s="58"/>
      <c r="EU148" s="58">
        <v>248.5472</v>
      </c>
    </row>
    <row r="149" spans="1:151" x14ac:dyDescent="0.25">
      <c r="A149" t="s">
        <v>386</v>
      </c>
      <c r="B149" t="s">
        <v>119</v>
      </c>
      <c r="C149" t="s">
        <v>230</v>
      </c>
      <c r="D149" t="s">
        <v>231</v>
      </c>
      <c r="E149" s="62">
        <v>45476</v>
      </c>
      <c r="F149" s="62">
        <v>45497</v>
      </c>
      <c r="K149">
        <v>247</v>
      </c>
      <c r="P149">
        <v>55.1</v>
      </c>
      <c r="Q149">
        <v>55.1</v>
      </c>
      <c r="S149">
        <v>13</v>
      </c>
      <c r="T149">
        <v>1.62</v>
      </c>
      <c r="V149">
        <v>3.58</v>
      </c>
      <c r="W149">
        <v>2.48</v>
      </c>
      <c r="X149">
        <v>1.01</v>
      </c>
      <c r="AA149">
        <v>27</v>
      </c>
      <c r="AB149">
        <v>3.8</v>
      </c>
      <c r="AD149">
        <v>4.49</v>
      </c>
      <c r="AF149">
        <v>0.82</v>
      </c>
      <c r="AI149">
        <v>28.8</v>
      </c>
      <c r="AK149">
        <v>0.27</v>
      </c>
      <c r="AQ149">
        <v>7.86</v>
      </c>
      <c r="AR149">
        <v>20.5</v>
      </c>
      <c r="AW149">
        <v>5.62</v>
      </c>
      <c r="AX149">
        <v>5.62</v>
      </c>
      <c r="AY149">
        <v>15.3</v>
      </c>
      <c r="BC149">
        <v>76.5</v>
      </c>
      <c r="BE149">
        <v>3.86</v>
      </c>
      <c r="BF149">
        <v>2.2000000000000002</v>
      </c>
      <c r="BG149">
        <v>30.1</v>
      </c>
      <c r="BH149">
        <v>0.5</v>
      </c>
      <c r="BI149">
        <v>0.56999999999999995</v>
      </c>
      <c r="BJ149">
        <v>0.56999999999999995</v>
      </c>
      <c r="BL149">
        <v>6.32</v>
      </c>
      <c r="BM149">
        <v>0.66</v>
      </c>
      <c r="BO149">
        <v>0.36</v>
      </c>
      <c r="BP149">
        <v>1.8</v>
      </c>
      <c r="BQ149">
        <v>1.8</v>
      </c>
      <c r="BR149">
        <v>1.8</v>
      </c>
      <c r="BS149">
        <v>334</v>
      </c>
      <c r="BT149">
        <v>4.2</v>
      </c>
      <c r="BU149">
        <v>26</v>
      </c>
      <c r="BV149">
        <v>2.2599999999999998</v>
      </c>
      <c r="BX149">
        <v>150</v>
      </c>
      <c r="CD149" s="58"/>
      <c r="CE149" s="58"/>
      <c r="CF149" s="58"/>
      <c r="CG149" s="58"/>
      <c r="CH149" s="58">
        <v>736.89</v>
      </c>
      <c r="CI149" s="58"/>
      <c r="CJ149" s="58"/>
      <c r="CK149" s="58"/>
      <c r="CL149" s="58"/>
      <c r="CM149" s="58">
        <v>87.027590000000004</v>
      </c>
      <c r="CN149" s="58">
        <v>91.267736732421696</v>
      </c>
      <c r="CO149" s="58"/>
      <c r="CP149" s="58">
        <v>59.921500000000002</v>
      </c>
      <c r="CQ149" s="58">
        <v>1.8341460000000001</v>
      </c>
      <c r="CR149" s="58"/>
      <c r="CS149" s="58">
        <v>47.628847692307694</v>
      </c>
      <c r="CT149" s="58">
        <v>28.358330493426365</v>
      </c>
      <c r="CU149" s="58">
        <v>11.868703278408043</v>
      </c>
      <c r="CV149" s="58"/>
      <c r="CW149" s="58"/>
      <c r="CX149" s="58">
        <v>26.077479999999998</v>
      </c>
      <c r="CY149" s="58">
        <v>46.104546899841019</v>
      </c>
      <c r="CZ149" s="58"/>
      <c r="DA149" s="58">
        <v>4.1983079999999999</v>
      </c>
      <c r="DB149" s="58"/>
      <c r="DC149" s="58">
        <v>9.851359361941455</v>
      </c>
      <c r="DD149" s="58"/>
      <c r="DE149" s="58"/>
      <c r="DF149" s="58">
        <v>210.5119590682786</v>
      </c>
      <c r="DG149" s="58"/>
      <c r="DH149" s="58">
        <v>3.7981149016671711</v>
      </c>
      <c r="DI149" s="58"/>
      <c r="DJ149" s="58"/>
      <c r="DK149" s="58"/>
      <c r="DL149" s="58"/>
      <c r="DM149" s="58"/>
      <c r="DN149" s="58">
        <v>9.0407600000000006</v>
      </c>
      <c r="DO149" s="58">
        <v>234.44170560585684</v>
      </c>
      <c r="DP149" s="58"/>
      <c r="DQ149" s="58"/>
      <c r="DR149" s="58"/>
      <c r="DS149" s="58"/>
      <c r="DT149" s="58">
        <v>57.695789999999988</v>
      </c>
      <c r="DU149" s="58">
        <v>59.562345231078645</v>
      </c>
      <c r="DV149" s="58">
        <v>40.353839999999998</v>
      </c>
      <c r="DW149" s="58"/>
      <c r="DX149" s="58"/>
      <c r="DY149" s="58"/>
      <c r="DZ149" s="58">
        <v>75.46296000000001</v>
      </c>
      <c r="EA149" s="58"/>
      <c r="EB149" s="58">
        <v>46.964081205107746</v>
      </c>
      <c r="EC149" s="58">
        <v>2.1583200000000002</v>
      </c>
      <c r="ED149" s="58">
        <v>27.672840000000001</v>
      </c>
      <c r="EE149" s="58">
        <v>0.48844000000000004</v>
      </c>
      <c r="EF149" s="58">
        <v>7.412440000000001</v>
      </c>
      <c r="EG149" s="58">
        <v>7.5745498373922109</v>
      </c>
      <c r="EH149" s="58"/>
      <c r="EI149" s="58">
        <v>5.0977920000000001</v>
      </c>
      <c r="EJ149" s="58">
        <v>0.80068799999999996</v>
      </c>
      <c r="EK149" s="58"/>
      <c r="EL149" s="58">
        <v>4.1685126505756296</v>
      </c>
      <c r="EM149" s="58">
        <v>1.724288</v>
      </c>
      <c r="EN149" s="58">
        <v>1.826584</v>
      </c>
      <c r="EO149" s="58">
        <v>1.792384</v>
      </c>
      <c r="EP149" s="58">
        <v>810.48079999999993</v>
      </c>
      <c r="EQ149" s="58">
        <v>1.8914999999999997</v>
      </c>
      <c r="ER149" s="58">
        <v>279.38495610806262</v>
      </c>
      <c r="ES149" s="58">
        <v>26.189814493758671</v>
      </c>
      <c r="ET149" s="58"/>
      <c r="EU149" s="58">
        <v>181.00720000000001</v>
      </c>
    </row>
    <row r="150" spans="1:151" x14ac:dyDescent="0.25">
      <c r="A150" t="s">
        <v>387</v>
      </c>
      <c r="B150" t="s">
        <v>119</v>
      </c>
      <c r="C150" t="s">
        <v>230</v>
      </c>
      <c r="D150" t="s">
        <v>231</v>
      </c>
      <c r="E150" s="62">
        <v>45476</v>
      </c>
      <c r="F150" s="62">
        <v>45497</v>
      </c>
      <c r="K150">
        <v>350</v>
      </c>
      <c r="P150">
        <v>128</v>
      </c>
      <c r="Q150">
        <v>128</v>
      </c>
      <c r="S150">
        <v>8</v>
      </c>
      <c r="T150">
        <v>2.59</v>
      </c>
      <c r="V150">
        <v>12.3</v>
      </c>
      <c r="W150">
        <v>7.25</v>
      </c>
      <c r="X150">
        <v>3.48</v>
      </c>
      <c r="AA150">
        <v>24.7</v>
      </c>
      <c r="AB150">
        <v>13.35</v>
      </c>
      <c r="AD150">
        <v>3.24</v>
      </c>
      <c r="AF150">
        <v>2.5499999999999998</v>
      </c>
      <c r="AI150">
        <v>71.7</v>
      </c>
      <c r="AK150">
        <v>1.06</v>
      </c>
      <c r="AQ150">
        <v>6.73</v>
      </c>
      <c r="AR150">
        <v>69.900000000000006</v>
      </c>
      <c r="AW150">
        <v>18.3</v>
      </c>
      <c r="AX150">
        <v>18.3</v>
      </c>
      <c r="AY150">
        <v>20.5</v>
      </c>
      <c r="BC150">
        <v>72.400000000000006</v>
      </c>
      <c r="BE150">
        <v>15.15</v>
      </c>
      <c r="BF150">
        <v>1.7</v>
      </c>
      <c r="BG150">
        <v>31.1</v>
      </c>
      <c r="BH150">
        <v>0.4</v>
      </c>
      <c r="BI150">
        <v>1.87</v>
      </c>
      <c r="BJ150">
        <v>1.87</v>
      </c>
      <c r="BL150">
        <v>4.96</v>
      </c>
      <c r="BM150">
        <v>0.6</v>
      </c>
      <c r="BO150">
        <v>1.07</v>
      </c>
      <c r="BP150">
        <v>1.39</v>
      </c>
      <c r="BQ150">
        <v>1.39</v>
      </c>
      <c r="BR150">
        <v>1.39</v>
      </c>
      <c r="BS150">
        <v>303</v>
      </c>
      <c r="BT150">
        <v>2.2000000000000002</v>
      </c>
      <c r="BU150">
        <v>70.3</v>
      </c>
      <c r="BV150">
        <v>7.06</v>
      </c>
      <c r="BX150">
        <v>130</v>
      </c>
      <c r="CD150" s="58"/>
      <c r="CE150" s="58"/>
      <c r="CF150" s="58"/>
      <c r="CG150" s="58"/>
      <c r="CH150" s="58">
        <v>558.25</v>
      </c>
      <c r="CI150" s="58"/>
      <c r="CJ150" s="58"/>
      <c r="CK150" s="58"/>
      <c r="CL150" s="58"/>
      <c r="CM150" s="58">
        <v>58.91639</v>
      </c>
      <c r="CN150" s="58">
        <v>61.7869065631334</v>
      </c>
      <c r="CO150" s="58"/>
      <c r="CP150" s="58">
        <v>78.921000000000006</v>
      </c>
      <c r="CQ150" s="58">
        <v>1.7175240000000003</v>
      </c>
      <c r="CR150" s="58"/>
      <c r="CS150" s="58">
        <v>37.184931692307693</v>
      </c>
      <c r="CT150" s="58">
        <v>21.211573816655608</v>
      </c>
      <c r="CU150" s="58">
        <v>9.5065418454370789</v>
      </c>
      <c r="CV150" s="58"/>
      <c r="CW150" s="58"/>
      <c r="CX150" s="58">
        <v>25.270960000000002</v>
      </c>
      <c r="CY150" s="58">
        <v>38.382035294117642</v>
      </c>
      <c r="CZ150" s="58"/>
      <c r="DA150" s="58">
        <v>4.2101009999999999</v>
      </c>
      <c r="DB150" s="58"/>
      <c r="DC150" s="58">
        <v>7.2166934860733916</v>
      </c>
      <c r="DD150" s="58"/>
      <c r="DE150" s="58"/>
      <c r="DF150" s="58">
        <v>183.53828186175821</v>
      </c>
      <c r="DG150" s="58"/>
      <c r="DH150" s="58">
        <v>2.7519275634833997</v>
      </c>
      <c r="DI150" s="58"/>
      <c r="DJ150" s="58"/>
      <c r="DK150" s="58"/>
      <c r="DL150" s="58"/>
      <c r="DM150" s="58"/>
      <c r="DN150" s="58">
        <v>9.4126900000000013</v>
      </c>
      <c r="DO150" s="58">
        <v>181.95475658962025</v>
      </c>
      <c r="DP150" s="58"/>
      <c r="DQ150" s="58"/>
      <c r="DR150" s="58"/>
      <c r="DS150" s="58"/>
      <c r="DT150" s="58">
        <v>43.067039999999992</v>
      </c>
      <c r="DU150" s="58">
        <v>44.460330720156072</v>
      </c>
      <c r="DV150" s="58">
        <v>43.41592</v>
      </c>
      <c r="DW150" s="58"/>
      <c r="DX150" s="58"/>
      <c r="DY150" s="58"/>
      <c r="DZ150" s="58">
        <v>73.775780000000012</v>
      </c>
      <c r="EA150" s="58"/>
      <c r="EB150" s="58">
        <v>35.947815243415803</v>
      </c>
      <c r="EC150" s="58">
        <v>1.7774399999999999</v>
      </c>
      <c r="ED150" s="58">
        <v>30.511080000000003</v>
      </c>
      <c r="EE150" s="58">
        <v>0.48844000000000004</v>
      </c>
      <c r="EF150" s="58">
        <v>5.9852000000000007</v>
      </c>
      <c r="EG150" s="58">
        <v>6.1160961419937108</v>
      </c>
      <c r="EH150" s="58"/>
      <c r="EI150" s="58">
        <v>5.5188149999999991</v>
      </c>
      <c r="EJ150" s="58">
        <v>0.80068799999999996</v>
      </c>
      <c r="EK150" s="58"/>
      <c r="EL150" s="58">
        <v>3.0721367205612173</v>
      </c>
      <c r="EM150" s="58">
        <v>1.6448800000000001</v>
      </c>
      <c r="EN150" s="58">
        <v>1.7424649999999999</v>
      </c>
      <c r="EO150" s="58">
        <v>1.70984</v>
      </c>
      <c r="EP150" s="58">
        <v>723.00599999999997</v>
      </c>
      <c r="EQ150" s="58">
        <v>1.1349</v>
      </c>
      <c r="ER150" s="58">
        <v>213.98347774640249</v>
      </c>
      <c r="ES150" s="58">
        <v>19.243820214979195</v>
      </c>
      <c r="ET150" s="58"/>
      <c r="EU150" s="58">
        <v>176.95480000000001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DG_1</vt:lpstr>
      <vt:lpstr>ABx data sorted by hole</vt:lpstr>
      <vt:lpstr>Assay sorted by date </vt:lpstr>
    </vt:vector>
  </TitlesOfParts>
  <Company>Mineral And Petroleum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Fitton</dc:creator>
  <cp:lastModifiedBy>Ian Levy</cp:lastModifiedBy>
  <cp:lastPrinted>2013-11-21T01:21:58Z</cp:lastPrinted>
  <dcterms:created xsi:type="dcterms:W3CDTF">2005-01-21T03:32:01Z</dcterms:created>
  <dcterms:modified xsi:type="dcterms:W3CDTF">2024-11-26T08:42:38Z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